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MET_Various Info\Web_Page_Documents\SPI-n-For Webpage\FINAL_RESULTS_SPI_2020_09\"/>
    </mc:Choice>
  </mc:AlternateContent>
  <bookViews>
    <workbookView xWindow="600" yWindow="270" windowWidth="20700" windowHeight="9660" tabRatio="852" firstSheet="8" activeTab="8"/>
  </bookViews>
  <sheets>
    <sheet name="AREA1" sheetId="6" state="hidden" r:id="rId1"/>
    <sheet name="AREA2" sheetId="8" state="hidden" r:id="rId2"/>
    <sheet name="AREA3" sheetId="10" state="hidden" r:id="rId3"/>
    <sheet name="AREA6" sheetId="12" state="hidden" r:id="rId4"/>
    <sheet name="AREA7" sheetId="14" state="hidden" r:id="rId5"/>
    <sheet name="AREA8" sheetId="16" state="hidden" r:id="rId6"/>
    <sheet name="AREA9" sheetId="18" state="hidden" r:id="rId7"/>
    <sheet name="CYPRUS" sheetId="20" state="hidden" r:id="rId8"/>
    <sheet name="Summary_Oct1970-Sep2020" sheetId="21" r:id="rId9"/>
    <sheet name="Lowest_and_Highest_SPI-Values" sheetId="22" r:id="rId10"/>
  </sheets>
  <definedNames>
    <definedName name="_xlnm._FilterDatabase" localSheetId="0" hidden="1">AREA1!$B$2:$M$617</definedName>
    <definedName name="_xlnm._FilterDatabase" localSheetId="1" hidden="1">AREA2!$A$2:$M$616</definedName>
    <definedName name="_xlnm._FilterDatabase" localSheetId="3" hidden="1">AREA6!$A$2:$M$616</definedName>
    <definedName name="_xlnm._FilterDatabase" localSheetId="4" hidden="1">AREA7!$A$2:$M$616</definedName>
    <definedName name="_xlnm._FilterDatabase" localSheetId="5" hidden="1">AREA8!$A$2:$M$616</definedName>
    <definedName name="_xlnm._FilterDatabase" localSheetId="6" hidden="1">AREA9!$A$2:$M$616</definedName>
    <definedName name="_xlnm._FilterDatabase" localSheetId="7" hidden="1">CYPRUS!$A$2:$M$616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17" i="20" l="1"/>
  <c r="E617" i="20"/>
  <c r="F615" i="20" l="1"/>
  <c r="G615" i="20"/>
  <c r="H615" i="20"/>
  <c r="I615" i="20"/>
  <c r="J615" i="20"/>
  <c r="K615" i="20"/>
  <c r="L615" i="20"/>
  <c r="M615" i="20"/>
  <c r="F616" i="20"/>
  <c r="G616" i="20"/>
  <c r="H616" i="20"/>
  <c r="I616" i="20"/>
  <c r="J616" i="20"/>
  <c r="K616" i="20"/>
  <c r="L616" i="20"/>
  <c r="M616" i="20"/>
  <c r="E616" i="20"/>
  <c r="E615" i="20"/>
  <c r="D614" i="20"/>
  <c r="N614" i="20" s="1"/>
  <c r="D613" i="20"/>
  <c r="N613" i="20" s="1"/>
  <c r="D612" i="20"/>
  <c r="N612" i="20" s="1"/>
  <c r="D611" i="20"/>
  <c r="N611" i="20" s="1"/>
  <c r="D610" i="20"/>
  <c r="N610" i="20" s="1"/>
  <c r="D609" i="20"/>
  <c r="N609" i="20" s="1"/>
  <c r="D608" i="20"/>
  <c r="N608" i="20" s="1"/>
  <c r="D607" i="20"/>
  <c r="N607" i="20" s="1"/>
  <c r="D606" i="20"/>
  <c r="N606" i="20" s="1"/>
  <c r="D605" i="20"/>
  <c r="N605" i="20" s="1"/>
  <c r="D604" i="20"/>
  <c r="N604" i="20" s="1"/>
  <c r="D603" i="20"/>
  <c r="N603" i="20" s="1"/>
  <c r="F615" i="18"/>
  <c r="G615" i="18"/>
  <c r="H615" i="18"/>
  <c r="I615" i="18"/>
  <c r="J615" i="18"/>
  <c r="K615" i="18"/>
  <c r="L615" i="18"/>
  <c r="M615" i="18"/>
  <c r="F616" i="18"/>
  <c r="G616" i="18"/>
  <c r="H616" i="18"/>
  <c r="I616" i="18"/>
  <c r="J616" i="18"/>
  <c r="K616" i="18"/>
  <c r="L616" i="18"/>
  <c r="M616" i="18"/>
  <c r="E616" i="18"/>
  <c r="E615" i="18"/>
  <c r="D614" i="18"/>
  <c r="N614" i="18" s="1"/>
  <c r="D613" i="18"/>
  <c r="N613" i="18" s="1"/>
  <c r="D612" i="18"/>
  <c r="N612" i="18" s="1"/>
  <c r="D611" i="18"/>
  <c r="N611" i="18" s="1"/>
  <c r="D610" i="18"/>
  <c r="N610" i="18" s="1"/>
  <c r="D609" i="18"/>
  <c r="N609" i="18" s="1"/>
  <c r="D608" i="18"/>
  <c r="N608" i="18" s="1"/>
  <c r="D607" i="18"/>
  <c r="N607" i="18" s="1"/>
  <c r="D606" i="18"/>
  <c r="N606" i="18" s="1"/>
  <c r="D605" i="18"/>
  <c r="N605" i="18" s="1"/>
  <c r="D604" i="18"/>
  <c r="N604" i="18" s="1"/>
  <c r="D603" i="18"/>
  <c r="N603" i="18" s="1"/>
  <c r="F615" i="16"/>
  <c r="G615" i="16"/>
  <c r="H615" i="16"/>
  <c r="I615" i="16"/>
  <c r="J615" i="16"/>
  <c r="K615" i="16"/>
  <c r="L615" i="16"/>
  <c r="M615" i="16"/>
  <c r="F616" i="16"/>
  <c r="G616" i="16"/>
  <c r="H616" i="16"/>
  <c r="I616" i="16"/>
  <c r="J616" i="16"/>
  <c r="K616" i="16"/>
  <c r="L616" i="16"/>
  <c r="M616" i="16"/>
  <c r="E616" i="16"/>
  <c r="E615" i="16"/>
  <c r="D614" i="16"/>
  <c r="N614" i="16" s="1"/>
  <c r="D613" i="16"/>
  <c r="N613" i="16" s="1"/>
  <c r="D612" i="16"/>
  <c r="N612" i="16" s="1"/>
  <c r="D611" i="16"/>
  <c r="N611" i="16" s="1"/>
  <c r="D610" i="16"/>
  <c r="N610" i="16" s="1"/>
  <c r="D609" i="16"/>
  <c r="N609" i="16" s="1"/>
  <c r="D608" i="16"/>
  <c r="N608" i="16" s="1"/>
  <c r="D607" i="16"/>
  <c r="N607" i="16" s="1"/>
  <c r="D606" i="16"/>
  <c r="N606" i="16" s="1"/>
  <c r="D605" i="16"/>
  <c r="N605" i="16" s="1"/>
  <c r="D604" i="16"/>
  <c r="N604" i="16" s="1"/>
  <c r="D603" i="16"/>
  <c r="N603" i="16" s="1"/>
  <c r="F615" i="14"/>
  <c r="G615" i="14"/>
  <c r="H615" i="14"/>
  <c r="I615" i="14"/>
  <c r="J615" i="14"/>
  <c r="K615" i="14"/>
  <c r="L615" i="14"/>
  <c r="M615" i="14"/>
  <c r="F616" i="14"/>
  <c r="G616" i="14"/>
  <c r="H616" i="14"/>
  <c r="I616" i="14"/>
  <c r="J616" i="14"/>
  <c r="K616" i="14"/>
  <c r="L616" i="14"/>
  <c r="M616" i="14"/>
  <c r="E616" i="14"/>
  <c r="E615" i="14"/>
  <c r="D614" i="14"/>
  <c r="N614" i="14" s="1"/>
  <c r="D613" i="14"/>
  <c r="N613" i="14" s="1"/>
  <c r="D612" i="14"/>
  <c r="N612" i="14" s="1"/>
  <c r="D611" i="14"/>
  <c r="N611" i="14" s="1"/>
  <c r="D610" i="14"/>
  <c r="N610" i="14" s="1"/>
  <c r="D609" i="14"/>
  <c r="N609" i="14" s="1"/>
  <c r="D608" i="14"/>
  <c r="N608" i="14" s="1"/>
  <c r="D607" i="14"/>
  <c r="N607" i="14" s="1"/>
  <c r="D606" i="14"/>
  <c r="N606" i="14" s="1"/>
  <c r="D605" i="14"/>
  <c r="N605" i="14" s="1"/>
  <c r="D604" i="14"/>
  <c r="N604" i="14" s="1"/>
  <c r="D603" i="14"/>
  <c r="N603" i="14" s="1"/>
  <c r="F615" i="12"/>
  <c r="G615" i="12"/>
  <c r="H615" i="12"/>
  <c r="I615" i="12"/>
  <c r="J615" i="12"/>
  <c r="K615" i="12"/>
  <c r="L615" i="12"/>
  <c r="M615" i="12"/>
  <c r="F616" i="12"/>
  <c r="G616" i="12"/>
  <c r="H616" i="12"/>
  <c r="I616" i="12"/>
  <c r="J616" i="12"/>
  <c r="K616" i="12"/>
  <c r="L616" i="12"/>
  <c r="M616" i="12"/>
  <c r="E616" i="12"/>
  <c r="E615" i="12"/>
  <c r="D614" i="12"/>
  <c r="N614" i="12" s="1"/>
  <c r="D613" i="12"/>
  <c r="N613" i="12" s="1"/>
  <c r="D612" i="12"/>
  <c r="N612" i="12" s="1"/>
  <c r="D611" i="12"/>
  <c r="N611" i="12" s="1"/>
  <c r="D610" i="12"/>
  <c r="N610" i="12" s="1"/>
  <c r="D609" i="12"/>
  <c r="N609" i="12" s="1"/>
  <c r="D608" i="12"/>
  <c r="N608" i="12" s="1"/>
  <c r="D607" i="12"/>
  <c r="N607" i="12" s="1"/>
  <c r="D606" i="12"/>
  <c r="N606" i="12" s="1"/>
  <c r="D605" i="12"/>
  <c r="N605" i="12" s="1"/>
  <c r="D604" i="12"/>
  <c r="N604" i="12" s="1"/>
  <c r="D603" i="12"/>
  <c r="N603" i="12" s="1"/>
  <c r="F615" i="10"/>
  <c r="G615" i="10"/>
  <c r="H615" i="10"/>
  <c r="I615" i="10"/>
  <c r="J615" i="10"/>
  <c r="K615" i="10"/>
  <c r="L615" i="10"/>
  <c r="M615" i="10"/>
  <c r="F616" i="10"/>
  <c r="G616" i="10"/>
  <c r="H616" i="10"/>
  <c r="I616" i="10"/>
  <c r="J616" i="10"/>
  <c r="K616" i="10"/>
  <c r="L616" i="10"/>
  <c r="M616" i="10"/>
  <c r="E616" i="10"/>
  <c r="E615" i="10"/>
  <c r="D614" i="10"/>
  <c r="N614" i="10" s="1"/>
  <c r="D613" i="10"/>
  <c r="N613" i="10" s="1"/>
  <c r="D612" i="10"/>
  <c r="N612" i="10" s="1"/>
  <c r="D611" i="10"/>
  <c r="N611" i="10" s="1"/>
  <c r="D610" i="10"/>
  <c r="N610" i="10" s="1"/>
  <c r="D609" i="10"/>
  <c r="N609" i="10" s="1"/>
  <c r="D608" i="10"/>
  <c r="N608" i="10" s="1"/>
  <c r="D607" i="10"/>
  <c r="N607" i="10" s="1"/>
  <c r="D606" i="10"/>
  <c r="N606" i="10" s="1"/>
  <c r="D605" i="10"/>
  <c r="N605" i="10" s="1"/>
  <c r="D604" i="10"/>
  <c r="N604" i="10" s="1"/>
  <c r="D603" i="10"/>
  <c r="N603" i="10" s="1"/>
  <c r="F615" i="8"/>
  <c r="G615" i="8"/>
  <c r="H615" i="8"/>
  <c r="I615" i="8"/>
  <c r="J615" i="8"/>
  <c r="K615" i="8"/>
  <c r="L615" i="8"/>
  <c r="M615" i="8"/>
  <c r="F616" i="8"/>
  <c r="G616" i="8"/>
  <c r="H616" i="8"/>
  <c r="I616" i="8"/>
  <c r="J616" i="8"/>
  <c r="K616" i="8"/>
  <c r="L616" i="8"/>
  <c r="M616" i="8"/>
  <c r="E616" i="8"/>
  <c r="E615" i="8"/>
  <c r="D614" i="8"/>
  <c r="N614" i="8" s="1"/>
  <c r="D613" i="8"/>
  <c r="N613" i="8" s="1"/>
  <c r="D612" i="8"/>
  <c r="N612" i="8" s="1"/>
  <c r="D611" i="8"/>
  <c r="N611" i="8" s="1"/>
  <c r="D610" i="8"/>
  <c r="N610" i="8" s="1"/>
  <c r="D609" i="8"/>
  <c r="N609" i="8" s="1"/>
  <c r="D608" i="8"/>
  <c r="N608" i="8" s="1"/>
  <c r="D607" i="8"/>
  <c r="N607" i="8" s="1"/>
  <c r="D606" i="8"/>
  <c r="N606" i="8" s="1"/>
  <c r="D605" i="8"/>
  <c r="N605" i="8" s="1"/>
  <c r="D604" i="8"/>
  <c r="N604" i="8" s="1"/>
  <c r="D603" i="8"/>
  <c r="N603" i="8" s="1"/>
  <c r="F615" i="6"/>
  <c r="G615" i="6"/>
  <c r="H615" i="6"/>
  <c r="I615" i="6"/>
  <c r="J615" i="6"/>
  <c r="K615" i="6"/>
  <c r="L615" i="6"/>
  <c r="M615" i="6"/>
  <c r="F616" i="6"/>
  <c r="G616" i="6"/>
  <c r="H616" i="6"/>
  <c r="I616" i="6"/>
  <c r="J616" i="6"/>
  <c r="K616" i="6"/>
  <c r="L616" i="6"/>
  <c r="M616" i="6"/>
  <c r="E616" i="6"/>
  <c r="E615" i="6"/>
  <c r="E617" i="6" s="1"/>
  <c r="N610" i="6"/>
  <c r="N611" i="6"/>
  <c r="N614" i="6"/>
  <c r="D608" i="6"/>
  <c r="N608" i="6" s="1"/>
  <c r="D609" i="6"/>
  <c r="N609" i="6" s="1"/>
  <c r="D610" i="6"/>
  <c r="D611" i="6"/>
  <c r="D612" i="6"/>
  <c r="N612" i="6" s="1"/>
  <c r="D613" i="6"/>
  <c r="N613" i="6" s="1"/>
  <c r="D614" i="6"/>
  <c r="D607" i="6"/>
  <c r="N607" i="6" s="1"/>
  <c r="D606" i="6"/>
  <c r="N606" i="6" s="1"/>
  <c r="D605" i="6"/>
  <c r="N605" i="6" s="1"/>
  <c r="D604" i="6"/>
  <c r="N604" i="6" s="1"/>
  <c r="D603" i="6"/>
  <c r="N603" i="6" s="1"/>
  <c r="D602" i="20" l="1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D596" i="12"/>
  <c r="N596" i="12" s="1"/>
  <c r="D595" i="12"/>
  <c r="N595" i="12" s="1"/>
  <c r="D594" i="12"/>
  <c r="N594" i="12" s="1"/>
  <c r="D593" i="12"/>
  <c r="N593" i="12" s="1"/>
  <c r="N592" i="12"/>
  <c r="D592" i="12"/>
  <c r="D591" i="12"/>
  <c r="N591" i="12" s="1"/>
  <c r="D590" i="12"/>
  <c r="N590" i="12" s="1"/>
  <c r="D589" i="12"/>
  <c r="N589" i="12" s="1"/>
  <c r="D588" i="12"/>
  <c r="N588" i="12" s="1"/>
  <c r="D587" i="12"/>
  <c r="N587" i="12" s="1"/>
  <c r="D586" i="12"/>
  <c r="N586" i="12" s="1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D601" i="6"/>
  <c r="N601" i="6" s="1"/>
  <c r="D583" i="6"/>
  <c r="D584" i="6"/>
  <c r="N584" i="6" s="1"/>
  <c r="D585" i="6"/>
  <c r="D586" i="6"/>
  <c r="N586" i="6" s="1"/>
  <c r="D587" i="6"/>
  <c r="D588" i="6"/>
  <c r="N588" i="6" s="1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D598" i="6"/>
  <c r="N598" i="6" s="1"/>
  <c r="D599" i="6"/>
  <c r="D600" i="6"/>
  <c r="N600" i="6" s="1"/>
  <c r="D602" i="6"/>
  <c r="N602" i="6" s="1"/>
  <c r="N583" i="6"/>
  <c r="N585" i="6"/>
  <c r="N587" i="6"/>
  <c r="N591" i="6"/>
  <c r="N595" i="6"/>
  <c r="N597" i="6"/>
  <c r="N599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M617" i="20" l="1"/>
  <c r="L617" i="20"/>
  <c r="K617" i="20"/>
  <c r="J617" i="20"/>
  <c r="I617" i="20"/>
  <c r="H617" i="20"/>
  <c r="G617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7" i="10"/>
  <c r="N568" i="10"/>
  <c r="N569" i="10"/>
  <c r="D566" i="10"/>
  <c r="N566" i="10" s="1"/>
  <c r="D565" i="10"/>
  <c r="N565" i="10" s="1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17" i="8" l="1"/>
  <c r="B7" i="21"/>
  <c r="J617" i="18"/>
  <c r="G20" i="22" s="1"/>
  <c r="L617" i="18"/>
  <c r="I20" i="22" s="1"/>
  <c r="B8" i="22"/>
  <c r="F617" i="18"/>
  <c r="C20" i="22" s="1"/>
  <c r="H617" i="18"/>
  <c r="E20" i="22" s="1"/>
  <c r="G617" i="18"/>
  <c r="D20" i="22" s="1"/>
  <c r="I617" i="18"/>
  <c r="F20" i="22" s="1"/>
  <c r="K617" i="18"/>
  <c r="H20" i="22" s="1"/>
  <c r="E617" i="18"/>
  <c r="B20" i="22" s="1"/>
  <c r="F617" i="16"/>
  <c r="C18" i="22" s="1"/>
  <c r="H617" i="16"/>
  <c r="E18" i="22" s="1"/>
  <c r="J617" i="16"/>
  <c r="G18" i="22" s="1"/>
  <c r="L617" i="16"/>
  <c r="I18" i="22" s="1"/>
  <c r="M617" i="16"/>
  <c r="J18" i="22" s="1"/>
  <c r="E617" i="16"/>
  <c r="B18" i="22" s="1"/>
  <c r="H617" i="8"/>
  <c r="E10" i="22" s="1"/>
  <c r="J617" i="8"/>
  <c r="G10" i="22" s="1"/>
  <c r="L617" i="8"/>
  <c r="I10" i="22" s="1"/>
  <c r="B10" i="22"/>
  <c r="G617" i="8"/>
  <c r="D10" i="22" s="1"/>
  <c r="I617" i="8"/>
  <c r="F10" i="22" s="1"/>
  <c r="K617" i="8"/>
  <c r="H10" i="22" s="1"/>
  <c r="M617" i="8"/>
  <c r="J10" i="22" s="1"/>
  <c r="H617" i="12"/>
  <c r="E14" i="22" s="1"/>
  <c r="J617" i="12"/>
  <c r="G14" i="22" s="1"/>
  <c r="L617" i="12"/>
  <c r="I14" i="22" s="1"/>
  <c r="F617" i="12"/>
  <c r="C14" i="22" s="1"/>
  <c r="E617" i="12"/>
  <c r="B14" i="22" s="1"/>
  <c r="G617" i="12"/>
  <c r="D14" i="22" s="1"/>
  <c r="I617" i="12"/>
  <c r="F14" i="22" s="1"/>
  <c r="K617" i="12"/>
  <c r="H14" i="22" s="1"/>
  <c r="E617" i="10"/>
  <c r="B12" i="22" s="1"/>
  <c r="F617" i="10"/>
  <c r="C12" i="22" s="1"/>
  <c r="H617" i="10"/>
  <c r="E12" i="22" s="1"/>
  <c r="J617" i="10"/>
  <c r="G12" i="22" s="1"/>
  <c r="L617" i="10"/>
  <c r="I12" i="22" s="1"/>
  <c r="L617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17" i="16"/>
  <c r="D18" i="22" s="1"/>
  <c r="I617" i="16"/>
  <c r="F18" i="22" s="1"/>
  <c r="K617" i="16"/>
  <c r="H18" i="22" s="1"/>
  <c r="M617" i="14"/>
  <c r="J16" i="22" s="1"/>
  <c r="E617" i="14"/>
  <c r="B16" i="22" s="1"/>
  <c r="F617" i="14"/>
  <c r="C16" i="22" s="1"/>
  <c r="H617" i="14"/>
  <c r="E16" i="22" s="1"/>
  <c r="J617" i="14"/>
  <c r="G16" i="22" s="1"/>
  <c r="L617" i="14"/>
  <c r="I16" i="22" s="1"/>
  <c r="I15" i="22"/>
  <c r="G15" i="22"/>
  <c r="E15" i="22"/>
  <c r="C15" i="22"/>
  <c r="G617" i="14"/>
  <c r="D16" i="22" s="1"/>
  <c r="I617" i="14"/>
  <c r="F16" i="22" s="1"/>
  <c r="K617" i="14"/>
  <c r="H16" i="22" s="1"/>
  <c r="I13" i="22"/>
  <c r="G13" i="22"/>
  <c r="E13" i="22"/>
  <c r="H13" i="22"/>
  <c r="F13" i="22"/>
  <c r="D13" i="22"/>
  <c r="I11" i="22"/>
  <c r="G11" i="22"/>
  <c r="E11" i="22"/>
  <c r="C11" i="22"/>
  <c r="G617" i="10"/>
  <c r="D12" i="22" s="1"/>
  <c r="I617" i="10"/>
  <c r="F12" i="22" s="1"/>
  <c r="K617" i="10"/>
  <c r="H12" i="22" s="1"/>
  <c r="M617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17" i="18"/>
  <c r="J20" i="22" s="1"/>
  <c r="J33" i="22"/>
  <c r="J17" i="22"/>
  <c r="B17" i="22"/>
  <c r="J15" i="22"/>
  <c r="B15" i="22"/>
  <c r="B13" i="22"/>
  <c r="C13" i="22"/>
  <c r="M617" i="12"/>
  <c r="J14" i="22" s="1"/>
  <c r="B11" i="22"/>
  <c r="F617" i="8"/>
  <c r="C10" i="22" s="1"/>
  <c r="B33" i="22"/>
  <c r="B9" i="22"/>
  <c r="H617" i="6"/>
  <c r="E8" i="22" s="1"/>
  <c r="K617" i="6"/>
  <c r="H8" i="22" s="1"/>
  <c r="I617" i="6"/>
  <c r="F8" i="22" s="1"/>
  <c r="G617" i="6"/>
  <c r="D8" i="22" s="1"/>
  <c r="M617" i="6"/>
  <c r="J8" i="22" s="1"/>
  <c r="J7" i="22"/>
  <c r="H7" i="22"/>
  <c r="F7" i="22"/>
  <c r="D7" i="22"/>
  <c r="J617" i="6"/>
  <c r="G8" i="22" s="1"/>
  <c r="I7" i="22"/>
  <c r="E7" i="22"/>
  <c r="F617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<sst xmlns="http://schemas.openxmlformats.org/spreadsheetml/2006/main" count="265" uniqueCount="80">
  <si>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</si>
  <si>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</si>
  <si>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</si>
  <si>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</si>
  <si>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</si>
  <si>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</si>
  <si>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</si>
  <si>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</si>
  <si>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</si>
  <si>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</si>
  <si>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</si>
  <si>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</si>
  <si>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</si>
  <si>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</si>
  <si>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</si>
  <si>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</si>
  <si>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</si>
  <si>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</si>
  <si>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</si>
  <si>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</si>
  <si>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</si>
  <si>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</si>
  <si>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</si>
  <si>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</si>
  <si>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</si>
  <si>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</si>
  <si>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</si>
  <si>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</si>
  <si>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</si>
  <si>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</si>
  <si>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</si>
  <si>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</si>
  <si>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</si>
  <si>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</si>
  <si>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</si>
  <si>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</si>
  <si>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</si>
  <si>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</si>
  <si>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</si>
  <si>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</si>
  <si>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</si>
  <si>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</si>
  <si>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</si>
  <si>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</si>
  <si>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</si>
  <si>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</si>
  <si>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</si>
  <si>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</si>
  <si>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</si>
  <si>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</si>
  <si>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</si>
  <si>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</si>
  <si>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</si>
  <si>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</si>
  <si>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</si>
  <si>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</si>
  <si>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</si>
  <si>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</si>
  <si>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</si>
  <si>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</si>
  <si>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</si>
  <si>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</si>
  <si>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</si>
  <si>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</si>
  <si>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</si>
  <si>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</si>
  <si>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</si>
  <si>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</si>
  <si>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</si>
  <si>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</si>
  <si>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</si>
  <si>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</si>
  <si>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</si>
  <si>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</si>
  <si>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</si>
  <si>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</si>
  <si>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</si>
  <si>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</si>
  <si>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*</t>
  </si>
  <si>
    <t>Oct. 1970-Sep.2020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</si>
</sst>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29" xfId="0" applyBorder="1"/>
    <xf numFmtId="0" fontId="0" fillId="0" borderId="37" xfId="0" applyBorder="1"/>
    <xf numFmtId="0" fontId="1" fillId="0" borderId="37" xfId="0" applyFont="1" applyBorder="1"/>
    <xf numFmtId="2" fontId="0" fillId="0" borderId="2" xfId="0" applyNumberFormat="1" applyBorder="1"/>
    <xf numFmtId="17" fontId="1" fillId="0" borderId="37" xfId="0" applyNumberFormat="1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7"/>
  <sheetViews>
    <sheetView topLeftCell="A589" workbookViewId="0">
      <selection activeCell="A603" sqref="A603:XFD614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100" t="s">
        <v>35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14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6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2:14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14" si="30">D593</f>
        <v>43800</v>
      </c>
    </row>
    <row r="594" spans="2:14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2:14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2:14" x14ac:dyDescent="0.25">
      <c r="B596" s="7">
        <v>2020</v>
      </c>
      <c r="C596" s="92">
        <v>3</v>
      </c>
      <c r="D596" s="4">
        <f t="shared" si="29"/>
        <v>43891</v>
      </c>
      <c r="E596" s="98">
        <v>0.02</v>
      </c>
      <c r="F596" s="98">
        <v>0.89</v>
      </c>
      <c r="G596" s="98">
        <v>1.38</v>
      </c>
      <c r="H596" s="98">
        <v>1.39</v>
      </c>
      <c r="I596" s="98">
        <v>1.42</v>
      </c>
      <c r="J596" s="98">
        <v>2.52</v>
      </c>
      <c r="K596" s="98">
        <v>2.12</v>
      </c>
      <c r="L596" s="98">
        <v>1.77</v>
      </c>
      <c r="M596" s="19">
        <v>0.97</v>
      </c>
      <c r="N596" s="64">
        <f t="shared" si="30"/>
        <v>43891</v>
      </c>
    </row>
    <row r="597" spans="2:14" x14ac:dyDescent="0.25">
      <c r="B597" s="7">
        <v>2020</v>
      </c>
      <c r="C597" s="92">
        <v>4</v>
      </c>
      <c r="D597" s="4">
        <f t="shared" si="29"/>
        <v>43922</v>
      </c>
      <c r="E597" s="98">
        <v>-0.01</v>
      </c>
      <c r="F597" s="98">
        <v>-0.03</v>
      </c>
      <c r="G597" s="98">
        <v>1.28</v>
      </c>
      <c r="H597" s="98">
        <v>1.35</v>
      </c>
      <c r="I597" s="98">
        <v>1.32</v>
      </c>
      <c r="J597" s="98">
        <v>2.54</v>
      </c>
      <c r="K597" s="98">
        <v>2.14</v>
      </c>
      <c r="L597" s="98">
        <v>1.84</v>
      </c>
      <c r="M597" s="19">
        <v>1.04</v>
      </c>
      <c r="N597" s="64">
        <f t="shared" si="30"/>
        <v>43922</v>
      </c>
    </row>
    <row r="598" spans="2:14" x14ac:dyDescent="0.25">
      <c r="B598" s="7">
        <v>2020</v>
      </c>
      <c r="C598" s="92">
        <v>5</v>
      </c>
      <c r="D598" s="4">
        <f t="shared" si="29"/>
        <v>43952</v>
      </c>
      <c r="E598" s="98">
        <v>-0.63</v>
      </c>
      <c r="F598" s="98">
        <v>-0.44</v>
      </c>
      <c r="G598" s="98">
        <v>1.44</v>
      </c>
      <c r="H598" s="98">
        <v>1.24</v>
      </c>
      <c r="I598" s="98">
        <v>1.37</v>
      </c>
      <c r="J598" s="98">
        <v>2.48</v>
      </c>
      <c r="K598" s="98">
        <v>2.11</v>
      </c>
      <c r="L598" s="98">
        <v>1.78</v>
      </c>
      <c r="M598" s="19">
        <v>1</v>
      </c>
      <c r="N598" s="64">
        <f t="shared" si="30"/>
        <v>43952</v>
      </c>
    </row>
    <row r="599" spans="2:14" x14ac:dyDescent="0.25">
      <c r="B599" s="7">
        <v>2020</v>
      </c>
      <c r="C599" s="92">
        <v>6</v>
      </c>
      <c r="D599" s="4">
        <f t="shared" si="29"/>
        <v>43983</v>
      </c>
      <c r="E599" s="98">
        <v>-0.77</v>
      </c>
      <c r="F599" s="98">
        <v>-0.74</v>
      </c>
      <c r="G599" s="98">
        <v>0.64</v>
      </c>
      <c r="H599" s="98">
        <v>1.24</v>
      </c>
      <c r="I599" s="98">
        <v>1.25</v>
      </c>
      <c r="J599" s="98">
        <v>2.36</v>
      </c>
      <c r="K599" s="98">
        <v>2.09</v>
      </c>
      <c r="L599" s="98">
        <v>1.77</v>
      </c>
      <c r="M599" s="19">
        <v>0.98</v>
      </c>
      <c r="N599" s="64">
        <f t="shared" si="30"/>
        <v>43983</v>
      </c>
    </row>
    <row r="600" spans="2:14" x14ac:dyDescent="0.25">
      <c r="B600" s="7">
        <v>2020</v>
      </c>
      <c r="C600" s="92">
        <v>7</v>
      </c>
      <c r="D600" s="4">
        <f t="shared" si="29"/>
        <v>44013</v>
      </c>
      <c r="E600" s="98">
        <v>0.35</v>
      </c>
      <c r="F600" s="98">
        <v>-1.1499999999999999</v>
      </c>
      <c r="G600" s="98">
        <v>-0.36</v>
      </c>
      <c r="H600" s="98">
        <v>1.2</v>
      </c>
      <c r="I600" s="98">
        <v>1.26</v>
      </c>
      <c r="J600" s="98">
        <v>2.35</v>
      </c>
      <c r="K600" s="98">
        <v>2.09</v>
      </c>
      <c r="L600" s="98">
        <v>1.77</v>
      </c>
      <c r="M600" s="19">
        <v>0.99</v>
      </c>
      <c r="N600" s="64">
        <f t="shared" si="30"/>
        <v>44013</v>
      </c>
    </row>
    <row r="601" spans="2:14" x14ac:dyDescent="0.25">
      <c r="B601" s="7">
        <v>2020</v>
      </c>
      <c r="C601" s="92">
        <v>8</v>
      </c>
      <c r="D601" s="4">
        <f>DATE(B601,C601,1)</f>
        <v>44044</v>
      </c>
      <c r="E601" s="93">
        <v>-0.11</v>
      </c>
      <c r="F601" s="93">
        <v>-0.99</v>
      </c>
      <c r="G601" s="93">
        <v>-0.66</v>
      </c>
      <c r="H601" s="93">
        <v>1.4</v>
      </c>
      <c r="I601" s="93">
        <v>1.19</v>
      </c>
      <c r="J601" s="93">
        <v>2.34</v>
      </c>
      <c r="K601" s="93">
        <v>2.08</v>
      </c>
      <c r="L601" s="93">
        <v>1.77</v>
      </c>
      <c r="M601" s="5">
        <v>0.99</v>
      </c>
      <c r="N601" s="64">
        <f t="shared" si="30"/>
        <v>44044</v>
      </c>
    </row>
    <row r="602" spans="2:14" ht="15.75" thickBot="1" x14ac:dyDescent="0.3">
      <c r="B602" s="7">
        <v>2020</v>
      </c>
      <c r="C602" s="3">
        <v>9</v>
      </c>
      <c r="D602" s="4">
        <f t="shared" si="29"/>
        <v>44075</v>
      </c>
      <c r="E602" s="5">
        <v>-0.84</v>
      </c>
      <c r="F602" s="5">
        <v>-0.79</v>
      </c>
      <c r="G602" s="5">
        <v>-1.05</v>
      </c>
      <c r="H602" s="5">
        <v>0.56999999999999995</v>
      </c>
      <c r="I602" s="5">
        <v>1.21</v>
      </c>
      <c r="J602" s="5">
        <v>2.37</v>
      </c>
      <c r="K602" s="5">
        <v>2.1</v>
      </c>
      <c r="L602" s="5">
        <v>1.76</v>
      </c>
      <c r="M602" s="5">
        <v>1.03</v>
      </c>
      <c r="N602" s="64">
        <f t="shared" si="30"/>
        <v>44075</v>
      </c>
    </row>
    <row r="603" spans="2:14" hidden="1" x14ac:dyDescent="0.25">
      <c r="B603" s="7">
        <v>2020</v>
      </c>
      <c r="C603" s="3">
        <v>10</v>
      </c>
      <c r="D603" s="4">
        <f t="shared" si="29"/>
        <v>44105</v>
      </c>
      <c r="E603" s="5">
        <v>-1.76</v>
      </c>
      <c r="F603" s="5">
        <v>-2.68</v>
      </c>
      <c r="G603" s="5">
        <v>-2.41</v>
      </c>
      <c r="H603" s="5">
        <v>-0.96</v>
      </c>
      <c r="I603" s="5">
        <v>0.95</v>
      </c>
      <c r="J603" s="5">
        <v>2.15</v>
      </c>
      <c r="K603" s="5">
        <v>1.92</v>
      </c>
      <c r="L603" s="5">
        <v>1.63</v>
      </c>
      <c r="M603" s="5">
        <v>0.85</v>
      </c>
      <c r="N603" s="64">
        <f t="shared" si="30"/>
        <v>44105</v>
      </c>
    </row>
    <row r="604" spans="2:14" hidden="1" x14ac:dyDescent="0.25">
      <c r="B604" s="7">
        <v>2020</v>
      </c>
      <c r="C604" s="3">
        <v>11</v>
      </c>
      <c r="D604" s="4">
        <f t="shared" si="29"/>
        <v>44136</v>
      </c>
      <c r="E604" s="5"/>
      <c r="F604" s="5"/>
      <c r="G604" s="5"/>
      <c r="H604" s="5"/>
      <c r="I604" s="5"/>
      <c r="J604" s="5"/>
      <c r="K604" s="5"/>
      <c r="L604" s="5"/>
      <c r="M604" s="5"/>
      <c r="N604" s="64">
        <f t="shared" si="30"/>
        <v>44136</v>
      </c>
    </row>
    <row r="605" spans="2:14" hidden="1" x14ac:dyDescent="0.25">
      <c r="B605" s="7">
        <v>2020</v>
      </c>
      <c r="C605" s="3">
        <v>12</v>
      </c>
      <c r="D605" s="4">
        <f t="shared" si="29"/>
        <v>44166</v>
      </c>
      <c r="E605" s="5"/>
      <c r="F605" s="5"/>
      <c r="G605" s="5"/>
      <c r="H605" s="5"/>
      <c r="I605" s="5"/>
      <c r="J605" s="5"/>
      <c r="K605" s="5"/>
      <c r="L605" s="5"/>
      <c r="M605" s="5"/>
      <c r="N605" s="64">
        <f t="shared" si="30"/>
        <v>44166</v>
      </c>
    </row>
    <row r="606" spans="2:14" hidden="1" x14ac:dyDescent="0.25">
      <c r="B606" s="7">
        <v>2021</v>
      </c>
      <c r="C606" s="3">
        <v>1</v>
      </c>
      <c r="D606" s="4">
        <f t="shared" si="29"/>
        <v>44197</v>
      </c>
      <c r="E606" s="5"/>
      <c r="F606" s="5"/>
      <c r="G606" s="5"/>
      <c r="H606" s="5"/>
      <c r="I606" s="5"/>
      <c r="J606" s="5"/>
      <c r="K606" s="5"/>
      <c r="L606" s="5"/>
      <c r="M606" s="5"/>
      <c r="N606" s="64">
        <f t="shared" si="30"/>
        <v>44197</v>
      </c>
    </row>
    <row r="607" spans="2:14" hidden="1" x14ac:dyDescent="0.25">
      <c r="B607" s="7">
        <v>2021</v>
      </c>
      <c r="C607" s="3">
        <v>2</v>
      </c>
      <c r="D607" s="4">
        <f t="shared" si="29"/>
        <v>44228</v>
      </c>
      <c r="E607" s="5"/>
      <c r="F607" s="5"/>
      <c r="G607" s="5"/>
      <c r="H607" s="5"/>
      <c r="I607" s="5"/>
      <c r="J607" s="5"/>
      <c r="K607" s="5"/>
      <c r="L607" s="5"/>
      <c r="M607" s="5"/>
      <c r="N607" s="64">
        <f t="shared" si="30"/>
        <v>44228</v>
      </c>
    </row>
    <row r="608" spans="2:14" hidden="1" x14ac:dyDescent="0.25">
      <c r="B608" s="7">
        <v>2021</v>
      </c>
      <c r="C608" s="3">
        <v>3</v>
      </c>
      <c r="D608" s="4">
        <f t="shared" si="29"/>
        <v>44256</v>
      </c>
      <c r="E608" s="5"/>
      <c r="F608" s="5"/>
      <c r="G608" s="5"/>
      <c r="H608" s="5"/>
      <c r="I608" s="5"/>
      <c r="J608" s="5"/>
      <c r="K608" s="5"/>
      <c r="L608" s="5"/>
      <c r="M608" s="5"/>
      <c r="N608" s="64">
        <f t="shared" si="30"/>
        <v>44256</v>
      </c>
    </row>
    <row r="609" spans="1:14" hidden="1" x14ac:dyDescent="0.25">
      <c r="B609" s="7">
        <v>2021</v>
      </c>
      <c r="C609" s="3">
        <v>4</v>
      </c>
      <c r="D609" s="4">
        <f t="shared" si="29"/>
        <v>44287</v>
      </c>
      <c r="E609" s="5"/>
      <c r="F609" s="5"/>
      <c r="G609" s="5"/>
      <c r="H609" s="5"/>
      <c r="I609" s="5"/>
      <c r="J609" s="5"/>
      <c r="K609" s="5"/>
      <c r="L609" s="5"/>
      <c r="M609" s="5"/>
      <c r="N609" s="64">
        <f t="shared" si="30"/>
        <v>44287</v>
      </c>
    </row>
    <row r="610" spans="1:14" hidden="1" x14ac:dyDescent="0.25">
      <c r="B610" s="7">
        <v>2021</v>
      </c>
      <c r="C610" s="3">
        <v>5</v>
      </c>
      <c r="D610" s="4">
        <f t="shared" si="29"/>
        <v>44317</v>
      </c>
      <c r="E610" s="5"/>
      <c r="F610" s="5"/>
      <c r="G610" s="5"/>
      <c r="H610" s="5"/>
      <c r="I610" s="5"/>
      <c r="J610" s="5"/>
      <c r="K610" s="5"/>
      <c r="L610" s="5"/>
      <c r="M610" s="5"/>
      <c r="N610" s="64">
        <f t="shared" si="30"/>
        <v>44317</v>
      </c>
    </row>
    <row r="611" spans="1:14" hidden="1" x14ac:dyDescent="0.25">
      <c r="B611" s="7">
        <v>2021</v>
      </c>
      <c r="C611" s="3">
        <v>6</v>
      </c>
      <c r="D611" s="4">
        <f t="shared" si="29"/>
        <v>44348</v>
      </c>
      <c r="E611" s="5"/>
      <c r="F611" s="5"/>
      <c r="G611" s="5"/>
      <c r="H611" s="5"/>
      <c r="I611" s="5"/>
      <c r="J611" s="5"/>
      <c r="K611" s="5"/>
      <c r="L611" s="5"/>
      <c r="M611" s="5"/>
      <c r="N611" s="64">
        <f t="shared" si="30"/>
        <v>44348</v>
      </c>
    </row>
    <row r="612" spans="1:14" hidden="1" x14ac:dyDescent="0.25">
      <c r="B612" s="7">
        <v>2021</v>
      </c>
      <c r="C612" s="3">
        <v>7</v>
      </c>
      <c r="D612" s="4">
        <f t="shared" si="29"/>
        <v>44378</v>
      </c>
      <c r="E612" s="5"/>
      <c r="F612" s="5"/>
      <c r="G612" s="5"/>
      <c r="H612" s="5"/>
      <c r="I612" s="5"/>
      <c r="J612" s="5"/>
      <c r="K612" s="5"/>
      <c r="L612" s="5"/>
      <c r="M612" s="5"/>
      <c r="N612" s="64">
        <f t="shared" si="30"/>
        <v>44378</v>
      </c>
    </row>
    <row r="613" spans="1:14" hidden="1" x14ac:dyDescent="0.25">
      <c r="B613" s="7">
        <v>2021</v>
      </c>
      <c r="C613" s="3">
        <v>8</v>
      </c>
      <c r="D613" s="4">
        <f t="shared" si="29"/>
        <v>44409</v>
      </c>
      <c r="E613" s="5"/>
      <c r="F613" s="5"/>
      <c r="G613" s="5"/>
      <c r="H613" s="5"/>
      <c r="I613" s="5"/>
      <c r="J613" s="5"/>
      <c r="K613" s="5"/>
      <c r="L613" s="5"/>
      <c r="M613" s="5"/>
      <c r="N613" s="64">
        <f t="shared" si="30"/>
        <v>44409</v>
      </c>
    </row>
    <row r="614" spans="1:14" ht="15.75" hidden="1" thickBot="1" x14ac:dyDescent="0.3">
      <c r="B614" s="94">
        <v>2021</v>
      </c>
      <c r="C614" s="97">
        <v>9</v>
      </c>
      <c r="D614" s="99">
        <f t="shared" si="29"/>
        <v>44440</v>
      </c>
      <c r="E614" s="96"/>
      <c r="F614" s="96"/>
      <c r="G614" s="96"/>
      <c r="H614" s="96"/>
      <c r="I614" s="96"/>
      <c r="J614" s="96"/>
      <c r="K614" s="96"/>
      <c r="L614" s="96"/>
      <c r="M614" s="96"/>
      <c r="N614" s="64">
        <f t="shared" si="30"/>
        <v>44440</v>
      </c>
    </row>
    <row r="615" spans="1:14" x14ac:dyDescent="0.25">
      <c r="A615" t="s">
        <v>27</v>
      </c>
      <c r="B615" s="103" t="s">
        <v>25</v>
      </c>
      <c r="C615" s="104"/>
      <c r="D615" s="104"/>
      <c r="E615" s="66">
        <f>MIN(E3:E614)</f>
        <v>-2.9</v>
      </c>
      <c r="F615" s="66">
        <f t="shared" ref="F615:M615" si="31">MIN(F3:F614)</f>
        <v>-3.1</v>
      </c>
      <c r="G615" s="66">
        <f t="shared" si="31"/>
        <v>-3.11</v>
      </c>
      <c r="H615" s="66">
        <f t="shared" si="31"/>
        <v>-2.93</v>
      </c>
      <c r="I615" s="66">
        <f t="shared" si="31"/>
        <v>-2.57</v>
      </c>
      <c r="J615" s="66">
        <f t="shared" si="31"/>
        <v>-2.61</v>
      </c>
      <c r="K615" s="66">
        <f t="shared" si="31"/>
        <v>-2.66</v>
      </c>
      <c r="L615" s="66">
        <f t="shared" si="31"/>
        <v>-2.23</v>
      </c>
      <c r="M615" s="66">
        <f t="shared" si="31"/>
        <v>-2.29</v>
      </c>
    </row>
    <row r="616" spans="1:14" x14ac:dyDescent="0.25">
      <c r="A616" t="s">
        <v>27</v>
      </c>
      <c r="B616" s="105" t="s">
        <v>26</v>
      </c>
      <c r="C616" s="106"/>
      <c r="D616" s="106"/>
      <c r="E616" s="65">
        <f>MAX(E3:E614)</f>
        <v>2.74</v>
      </c>
      <c r="F616" s="65">
        <f t="shared" ref="F616:M616" si="32">MAX(F3:F614)</f>
        <v>2.5499999999999998</v>
      </c>
      <c r="G616" s="65">
        <f t="shared" si="32"/>
        <v>2.59</v>
      </c>
      <c r="H616" s="65">
        <f t="shared" si="32"/>
        <v>2.39</v>
      </c>
      <c r="I616" s="65">
        <f t="shared" si="32"/>
        <v>2.57</v>
      </c>
      <c r="J616" s="65">
        <f t="shared" si="32"/>
        <v>2.58</v>
      </c>
      <c r="K616" s="65">
        <f t="shared" si="32"/>
        <v>2.1800000000000002</v>
      </c>
      <c r="L616" s="65">
        <f t="shared" si="32"/>
        <v>2.62</v>
      </c>
      <c r="M616" s="65">
        <f t="shared" si="32"/>
        <v>2.2400000000000002</v>
      </c>
    </row>
    <row r="617" spans="1:14" ht="15.75" thickBot="1" x14ac:dyDescent="0.3">
      <c r="B617" s="107" t="s">
        <v>71</v>
      </c>
      <c r="C617" s="108"/>
      <c r="D617" s="108"/>
      <c r="E617" s="67">
        <f>VLOOKUP(E615,$E$3:$N$1088,10,FALSE)</f>
        <v>32540</v>
      </c>
      <c r="F617" s="67">
        <f>VLOOKUP(F615,$F$3:$N$1088,9,FALSE)</f>
        <v>33025</v>
      </c>
      <c r="G617" s="67">
        <f>VLOOKUP(G615,$G$3:$N$1088,8,FALSE)</f>
        <v>33117</v>
      </c>
      <c r="H617" s="67">
        <f>VLOOKUP(H615,$H$3:$N$1088,7,FALSE)</f>
        <v>33178</v>
      </c>
      <c r="I617" s="67">
        <f>VLOOKUP(I615,$I$3:$N$1088,6,FALSE)</f>
        <v>26908</v>
      </c>
      <c r="J617" s="67">
        <f>VLOOKUP(J615,$J$3:$N$1088,5,FALSE)</f>
        <v>33239</v>
      </c>
      <c r="K617" s="67">
        <f>VLOOKUP(K615,$K$3:$N$1088,4,FALSE)</f>
        <v>27150</v>
      </c>
      <c r="L617" s="67">
        <f>VLOOKUP(L615,$L$3:$N$1088,3,FALSE)</f>
        <v>27303</v>
      </c>
      <c r="M617" s="68">
        <f>VLOOKUP(M615,$M$3:$N$1088,2,FALSE)</f>
        <v>34304</v>
      </c>
    </row>
  </sheetData>
  <autoFilter ref="B2:M617"/>
  <mergeCells count="4">
    <mergeCell ref="B1:M1"/>
    <mergeCell ref="B615:D615"/>
    <mergeCell ref="B616:D616"/>
    <mergeCell ref="B617:D617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P23" sqref="P23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5" t="s">
        <v>69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x14ac:dyDescent="0.25">
      <c r="A2" s="126" t="s">
        <v>73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x14ac:dyDescent="0.25">
      <c r="A3" s="74"/>
      <c r="B3" s="74"/>
      <c r="C3" s="129" t="s">
        <v>76</v>
      </c>
      <c r="D3" s="129"/>
      <c r="E3" s="130" t="s">
        <v>79</v>
      </c>
      <c r="F3" s="130"/>
      <c r="G3" s="74"/>
      <c r="H3" s="74"/>
      <c r="I3" s="74"/>
      <c r="J3" s="74"/>
      <c r="L3" s="75"/>
    </row>
    <row r="5" spans="1:12" ht="18.75" customHeight="1" x14ac:dyDescent="0.25">
      <c r="B5" s="119" t="s">
        <v>74</v>
      </c>
      <c r="C5" s="120"/>
      <c r="D5" s="120"/>
      <c r="E5" s="120"/>
      <c r="F5" s="120"/>
      <c r="G5" s="120"/>
      <c r="H5" s="120"/>
      <c r="I5" s="120"/>
      <c r="J5" s="121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7" t="s">
        <v>12</v>
      </c>
      <c r="B7" s="77">
        <f>AREA1!E615</f>
        <v>-2.9</v>
      </c>
      <c r="C7" s="77">
        <f>AREA1!F615</f>
        <v>-3.1</v>
      </c>
      <c r="D7" s="77">
        <f>AREA1!G615</f>
        <v>-3.11</v>
      </c>
      <c r="E7" s="77">
        <f>AREA1!H615</f>
        <v>-2.93</v>
      </c>
      <c r="F7" s="77">
        <f>AREA1!I615</f>
        <v>-2.57</v>
      </c>
      <c r="G7" s="77">
        <f>AREA1!J615</f>
        <v>-2.61</v>
      </c>
      <c r="H7" s="77">
        <f>AREA1!K615</f>
        <v>-2.66</v>
      </c>
      <c r="I7" s="77">
        <f>AREA1!L615</f>
        <v>-2.23</v>
      </c>
      <c r="J7" s="78">
        <f>AREA1!M615</f>
        <v>-2.29</v>
      </c>
    </row>
    <row r="8" spans="1:12" ht="15.75" thickBot="1" x14ac:dyDescent="0.3">
      <c r="A8" s="128"/>
      <c r="B8" s="79">
        <f>AREA1!E617</f>
        <v>32540</v>
      </c>
      <c r="C8" s="79">
        <f>AREA1!F617</f>
        <v>33025</v>
      </c>
      <c r="D8" s="79">
        <f>AREA1!G617</f>
        <v>33117</v>
      </c>
      <c r="E8" s="79">
        <f>AREA1!H617</f>
        <v>33178</v>
      </c>
      <c r="F8" s="79">
        <f>AREA1!I617</f>
        <v>26908</v>
      </c>
      <c r="G8" s="79">
        <f>AREA1!J617</f>
        <v>33239</v>
      </c>
      <c r="H8" s="79">
        <f>AREA1!K617</f>
        <v>27150</v>
      </c>
      <c r="I8" s="79">
        <f>AREA1!L617</f>
        <v>27303</v>
      </c>
      <c r="J8" s="80">
        <f>AREA1!M617</f>
        <v>34304</v>
      </c>
    </row>
    <row r="9" spans="1:12" x14ac:dyDescent="0.25">
      <c r="A9" s="127" t="s">
        <v>13</v>
      </c>
      <c r="B9" s="77">
        <f>AREA2!E615</f>
        <v>-3.1</v>
      </c>
      <c r="C9" s="81">
        <f>AREA2!F615</f>
        <v>-3.18</v>
      </c>
      <c r="D9" s="77">
        <f>AREA2!G615</f>
        <v>-3.11</v>
      </c>
      <c r="E9" s="77">
        <f>AREA2!H615</f>
        <v>-2.93</v>
      </c>
      <c r="F9" s="77">
        <f>AREA2!I615</f>
        <v>-2.84</v>
      </c>
      <c r="G9" s="77">
        <f>AREA2!J615</f>
        <v>-2.6</v>
      </c>
      <c r="H9" s="77">
        <f>AREA2!K615</f>
        <v>-2.67</v>
      </c>
      <c r="I9" s="77">
        <f>AREA2!L615</f>
        <v>-2.23</v>
      </c>
      <c r="J9" s="78">
        <f>AREA2!M615</f>
        <v>-2.16</v>
      </c>
    </row>
    <row r="10" spans="1:12" ht="15.75" thickBot="1" x14ac:dyDescent="0.3">
      <c r="A10" s="128"/>
      <c r="B10" s="79">
        <f>AREA2!E617</f>
        <v>38047</v>
      </c>
      <c r="C10" s="79">
        <f>AREA2!F617</f>
        <v>38108</v>
      </c>
      <c r="D10" s="79">
        <f>AREA2!G617</f>
        <v>33117</v>
      </c>
      <c r="E10" s="79">
        <f>AREA2!H617</f>
        <v>40483</v>
      </c>
      <c r="F10" s="79">
        <f>AREA2!I617</f>
        <v>26908</v>
      </c>
      <c r="G10" s="79">
        <f>AREA2!J617</f>
        <v>33239</v>
      </c>
      <c r="H10" s="79">
        <f>AREA2!K617</f>
        <v>27150</v>
      </c>
      <c r="I10" s="79">
        <f>AREA2!L617</f>
        <v>27334</v>
      </c>
      <c r="J10" s="80">
        <f>AREA2!M617</f>
        <v>34304</v>
      </c>
    </row>
    <row r="11" spans="1:12" x14ac:dyDescent="0.25">
      <c r="A11" s="127" t="s">
        <v>14</v>
      </c>
      <c r="B11" s="81">
        <f>AREA3!E615</f>
        <v>-3.22</v>
      </c>
      <c r="C11" s="77">
        <f>AREA3!F615</f>
        <v>-2.62</v>
      </c>
      <c r="D11" s="77">
        <f>AREA3!G615</f>
        <v>-3.1</v>
      </c>
      <c r="E11" s="77">
        <f>AREA3!H615</f>
        <v>-3.18</v>
      </c>
      <c r="F11" s="77">
        <f>AREA3!I615</f>
        <v>-3.27</v>
      </c>
      <c r="G11" s="77">
        <f>AREA3!J615</f>
        <v>-2.75</v>
      </c>
      <c r="H11" s="77">
        <f>AREA3!K615</f>
        <v>-2.29</v>
      </c>
      <c r="I11" s="77">
        <f>AREA3!L615</f>
        <v>-2.54</v>
      </c>
      <c r="J11" s="78">
        <f>AREA3!M615</f>
        <v>-3.21</v>
      </c>
    </row>
    <row r="12" spans="1:12" ht="15.75" thickBot="1" x14ac:dyDescent="0.3">
      <c r="A12" s="128"/>
      <c r="B12" s="79">
        <f>AREA3!E617</f>
        <v>38047</v>
      </c>
      <c r="C12" s="79">
        <f>AREA3!F617</f>
        <v>40483</v>
      </c>
      <c r="D12" s="79">
        <f>AREA3!G617</f>
        <v>26724</v>
      </c>
      <c r="E12" s="79">
        <f>AREA3!H617</f>
        <v>26816</v>
      </c>
      <c r="F12" s="79">
        <f>AREA3!I617</f>
        <v>26908</v>
      </c>
      <c r="G12" s="79">
        <f>AREA3!J617</f>
        <v>33239</v>
      </c>
      <c r="H12" s="79">
        <f>AREA3!K617</f>
        <v>35827</v>
      </c>
      <c r="I12" s="79">
        <f>AREA3!L617</f>
        <v>36100</v>
      </c>
      <c r="J12" s="80">
        <f>AREA3!M617</f>
        <v>36495</v>
      </c>
    </row>
    <row r="13" spans="1:12" x14ac:dyDescent="0.25">
      <c r="A13" s="127" t="s">
        <v>15</v>
      </c>
      <c r="B13" s="77">
        <f>AREA6!E615</f>
        <v>-2.56</v>
      </c>
      <c r="C13" s="77">
        <f>AREA6!F615</f>
        <v>-2.85</v>
      </c>
      <c r="D13" s="77">
        <f>AREA6!G615</f>
        <v>-3.27</v>
      </c>
      <c r="E13" s="81">
        <f>AREA6!H615</f>
        <v>-3.42</v>
      </c>
      <c r="F13" s="81">
        <f>AREA6!I615</f>
        <v>-3.28</v>
      </c>
      <c r="G13" s="77">
        <f>AREA6!J615</f>
        <v>-2.36</v>
      </c>
      <c r="H13" s="77">
        <f>AREA6!K615</f>
        <v>-2.04</v>
      </c>
      <c r="I13" s="77">
        <f>AREA6!L615</f>
        <v>-2.2200000000000002</v>
      </c>
      <c r="J13" s="78">
        <f>AREA6!M615</f>
        <v>-2.92</v>
      </c>
    </row>
    <row r="14" spans="1:12" ht="15.75" thickBot="1" x14ac:dyDescent="0.3">
      <c r="A14" s="128"/>
      <c r="B14" s="79">
        <f>AREA6!E617</f>
        <v>39052</v>
      </c>
      <c r="C14" s="79">
        <f>AREA6!F617</f>
        <v>40483</v>
      </c>
      <c r="D14" s="79">
        <f>AREA6!G617</f>
        <v>26724</v>
      </c>
      <c r="E14" s="79">
        <f>AREA6!H617</f>
        <v>26785</v>
      </c>
      <c r="F14" s="79">
        <f>AREA6!I617</f>
        <v>26908</v>
      </c>
      <c r="G14" s="79">
        <f>AREA6!J617</f>
        <v>33239</v>
      </c>
      <c r="H14" s="79">
        <f>AREA6!K617</f>
        <v>43160</v>
      </c>
      <c r="I14" s="79">
        <f>AREA6!L617</f>
        <v>36130</v>
      </c>
      <c r="J14" s="80">
        <f>AREA6!M617</f>
        <v>36495</v>
      </c>
    </row>
    <row r="15" spans="1:12" x14ac:dyDescent="0.25">
      <c r="A15" s="127" t="s">
        <v>16</v>
      </c>
      <c r="B15" s="77">
        <f>AREA7!E615</f>
        <v>-2.25</v>
      </c>
      <c r="C15" s="77">
        <f>AREA7!F615</f>
        <v>-2.99</v>
      </c>
      <c r="D15" s="77">
        <f>AREA7!G615</f>
        <v>-2.92</v>
      </c>
      <c r="E15" s="77">
        <f>AREA7!H615</f>
        <v>-2.76</v>
      </c>
      <c r="F15" s="77">
        <f>AREA7!I615</f>
        <v>-2.62</v>
      </c>
      <c r="G15" s="77">
        <f>AREA7!J615</f>
        <v>-2.15</v>
      </c>
      <c r="H15" s="77">
        <f>AREA7!K615</f>
        <v>-2.31</v>
      </c>
      <c r="I15" s="81">
        <f>AREA7!L615</f>
        <v>-2.73</v>
      </c>
      <c r="J15" s="82">
        <f>AREA7!M615</f>
        <v>-3.23</v>
      </c>
    </row>
    <row r="16" spans="1:12" ht="15.75" thickBot="1" x14ac:dyDescent="0.3">
      <c r="A16" s="128"/>
      <c r="B16" s="79">
        <f>AREA7!E617</f>
        <v>35431</v>
      </c>
      <c r="C16" s="79">
        <f>AREA7!F617</f>
        <v>38108</v>
      </c>
      <c r="D16" s="79">
        <f>AREA7!G617</f>
        <v>41579</v>
      </c>
      <c r="E16" s="79">
        <f>AREA7!H617</f>
        <v>26785</v>
      </c>
      <c r="F16" s="79">
        <f>AREA7!I617</f>
        <v>26908</v>
      </c>
      <c r="G16" s="79">
        <f>AREA7!J617</f>
        <v>33208</v>
      </c>
      <c r="H16" s="79">
        <f>AREA7!K617</f>
        <v>35765</v>
      </c>
      <c r="I16" s="79">
        <f>AREA7!L617</f>
        <v>36100</v>
      </c>
      <c r="J16" s="80">
        <f>AREA7!M617</f>
        <v>36495</v>
      </c>
    </row>
    <row r="17" spans="1:15" x14ac:dyDescent="0.25">
      <c r="A17" s="127" t="s">
        <v>17</v>
      </c>
      <c r="B17" s="77">
        <f>AREA8!E615</f>
        <v>-2.79</v>
      </c>
      <c r="C17" s="77">
        <f>AREA8!F615</f>
        <v>-2.99</v>
      </c>
      <c r="D17" s="77">
        <f>AREA8!G615</f>
        <v>-3.21</v>
      </c>
      <c r="E17" s="77">
        <f>AREA8!H615</f>
        <v>-3.11</v>
      </c>
      <c r="F17" s="77">
        <f>AREA8!I615</f>
        <v>-3.18</v>
      </c>
      <c r="G17" s="77">
        <f>AREA8!J615</f>
        <v>-2.3199999999999998</v>
      </c>
      <c r="H17" s="77">
        <f>AREA8!K615</f>
        <v>-2.2799999999999998</v>
      </c>
      <c r="I17" s="77">
        <f>AREA8!L615</f>
        <v>-2.29</v>
      </c>
      <c r="J17" s="78">
        <f>AREA8!M615</f>
        <v>-3.06</v>
      </c>
    </row>
    <row r="18" spans="1:15" ht="15.75" thickBot="1" x14ac:dyDescent="0.3">
      <c r="A18" s="128"/>
      <c r="B18" s="79">
        <f>AREA8!E617</f>
        <v>39052</v>
      </c>
      <c r="C18" s="79">
        <f>AREA8!F617</f>
        <v>38108</v>
      </c>
      <c r="D18" s="79">
        <f>AREA8!G617</f>
        <v>26724</v>
      </c>
      <c r="E18" s="79">
        <f>AREA8!H617</f>
        <v>26785</v>
      </c>
      <c r="F18" s="79">
        <f>AREA8!I617</f>
        <v>26908</v>
      </c>
      <c r="G18" s="79">
        <f>AREA8!J617</f>
        <v>26999</v>
      </c>
      <c r="H18" s="79">
        <f>AREA8!K617</f>
        <v>27150</v>
      </c>
      <c r="I18" s="79">
        <f>AREA8!L617</f>
        <v>39783</v>
      </c>
      <c r="J18" s="80">
        <f>AREA8!M617</f>
        <v>36495</v>
      </c>
    </row>
    <row r="19" spans="1:15" x14ac:dyDescent="0.25">
      <c r="A19" s="127" t="s">
        <v>18</v>
      </c>
      <c r="B19" s="77">
        <f>AREA9!E615</f>
        <v>-2.86</v>
      </c>
      <c r="C19" s="77">
        <f>AREA9!F615</f>
        <v>-3.03</v>
      </c>
      <c r="D19" s="81">
        <f>AREA9!G615</f>
        <v>-3.35</v>
      </c>
      <c r="E19" s="77">
        <f>AREA9!H615</f>
        <v>-3.17</v>
      </c>
      <c r="F19" s="77">
        <f>AREA9!I615</f>
        <v>-3.15</v>
      </c>
      <c r="G19" s="81">
        <f>AREA9!J615</f>
        <v>-2.86</v>
      </c>
      <c r="H19" s="81">
        <f>AREA9!K615</f>
        <v>-2.83</v>
      </c>
      <c r="I19" s="77">
        <f>AREA9!L615</f>
        <v>-2.38</v>
      </c>
      <c r="J19" s="78">
        <f>AREA9!M615</f>
        <v>-2.65</v>
      </c>
    </row>
    <row r="20" spans="1:15" ht="15.75" thickBot="1" x14ac:dyDescent="0.3">
      <c r="A20" s="128"/>
      <c r="B20" s="79">
        <f>AREA9!E617</f>
        <v>38047</v>
      </c>
      <c r="C20" s="79">
        <f>AREA9!F617</f>
        <v>38108</v>
      </c>
      <c r="D20" s="79">
        <f>AREA9!G617</f>
        <v>26724</v>
      </c>
      <c r="E20" s="79">
        <f>AREA9!H617</f>
        <v>26724</v>
      </c>
      <c r="F20" s="79">
        <f>AREA9!I617</f>
        <v>26908</v>
      </c>
      <c r="G20" s="79">
        <f>AREA9!J617</f>
        <v>27303</v>
      </c>
      <c r="H20" s="79">
        <f>AREA9!K617</f>
        <v>27150</v>
      </c>
      <c r="I20" s="79">
        <f>AREA9!L617</f>
        <v>39600</v>
      </c>
      <c r="J20" s="80">
        <f>AREA9!M617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2" t="s">
        <v>75</v>
      </c>
      <c r="C24" s="123"/>
      <c r="D24" s="123"/>
      <c r="E24" s="123"/>
      <c r="F24" s="123"/>
      <c r="G24" s="123"/>
      <c r="H24" s="123"/>
      <c r="I24" s="123"/>
      <c r="J24" s="124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AREA1!E616</f>
        <v>2.74</v>
      </c>
      <c r="C26" s="77">
        <f>AREA1!F616</f>
        <v>2.5499999999999998</v>
      </c>
      <c r="D26" s="77">
        <f>AREA1!G616</f>
        <v>2.59</v>
      </c>
      <c r="E26" s="77">
        <f>AREA1!H616</f>
        <v>2.39</v>
      </c>
      <c r="F26" s="77">
        <f>AREA1!I616</f>
        <v>2.57</v>
      </c>
      <c r="G26" s="77">
        <f>AREA1!J616</f>
        <v>2.58</v>
      </c>
      <c r="H26" s="77">
        <f>AREA1!K616</f>
        <v>2.1800000000000002</v>
      </c>
      <c r="I26" s="77">
        <f>AREA1!L616</f>
        <v>2.62</v>
      </c>
      <c r="J26" s="77">
        <f>AREA1!M616</f>
        <v>2.2400000000000002</v>
      </c>
    </row>
    <row r="27" spans="1:15" x14ac:dyDescent="0.25">
      <c r="A27" s="33" t="s">
        <v>13</v>
      </c>
      <c r="B27" s="86">
        <f>AREA2!E616</f>
        <v>2.75</v>
      </c>
      <c r="C27" s="86">
        <f>AREA2!F616</f>
        <v>2.5099999999999998</v>
      </c>
      <c r="D27" s="86">
        <f>AREA2!G616</f>
        <v>2.56</v>
      </c>
      <c r="E27" s="86">
        <f>AREA2!H616</f>
        <v>2.11</v>
      </c>
      <c r="F27" s="86">
        <f>AREA2!I616</f>
        <v>2.66</v>
      </c>
      <c r="G27" s="86">
        <f>AREA2!J616</f>
        <v>2.4500000000000002</v>
      </c>
      <c r="H27" s="86">
        <f>AREA2!K616</f>
        <v>2.15</v>
      </c>
      <c r="I27" s="86">
        <f>AREA2!L616</f>
        <v>2.73</v>
      </c>
      <c r="J27" s="86">
        <f>AREA2!M616</f>
        <v>2.4</v>
      </c>
    </row>
    <row r="28" spans="1:15" x14ac:dyDescent="0.25">
      <c r="A28" s="33" t="s">
        <v>14</v>
      </c>
      <c r="B28" s="86">
        <f>AREA3!E616</f>
        <v>2.7</v>
      </c>
      <c r="C28" s="86">
        <f>AREA3!F616</f>
        <v>3.07</v>
      </c>
      <c r="D28" s="86">
        <f>AREA3!G616</f>
        <v>3.16</v>
      </c>
      <c r="E28" s="86">
        <f>AREA3!H616</f>
        <v>2.58</v>
      </c>
      <c r="F28" s="86">
        <f>AREA3!I616</f>
        <v>2.86</v>
      </c>
      <c r="G28" s="86">
        <f>AREA3!J616</f>
        <v>2.97</v>
      </c>
      <c r="H28" s="86">
        <f>AREA3!K616</f>
        <v>2.37</v>
      </c>
      <c r="I28" s="86">
        <f>AREA3!L616</f>
        <v>2.38</v>
      </c>
      <c r="J28" s="86">
        <f>AREA3!M616</f>
        <v>1.95</v>
      </c>
    </row>
    <row r="29" spans="1:15" x14ac:dyDescent="0.25">
      <c r="A29" s="33" t="s">
        <v>15</v>
      </c>
      <c r="B29" s="86">
        <f>AREA6!E616</f>
        <v>2.83</v>
      </c>
      <c r="C29" s="86">
        <f>AREA6!F616</f>
        <v>2.68</v>
      </c>
      <c r="D29" s="86">
        <f>AREA6!G616</f>
        <v>2.82</v>
      </c>
      <c r="E29" s="86">
        <f>AREA6!H616</f>
        <v>2.52</v>
      </c>
      <c r="F29" s="86">
        <f>AREA6!I616</f>
        <v>2.5099999999999998</v>
      </c>
      <c r="G29" s="86">
        <f>AREA6!J616</f>
        <v>2.5099999999999998</v>
      </c>
      <c r="H29" s="86">
        <f>AREA6!K616</f>
        <v>2.56</v>
      </c>
      <c r="I29" s="86">
        <f>AREA6!L616</f>
        <v>2.89</v>
      </c>
      <c r="J29" s="86">
        <f>AREA6!M616</f>
        <v>2.59</v>
      </c>
    </row>
    <row r="30" spans="1:15" x14ac:dyDescent="0.25">
      <c r="A30" s="33" t="s">
        <v>16</v>
      </c>
      <c r="B30" s="86">
        <f>AREA7!E616</f>
        <v>3.12</v>
      </c>
      <c r="C30" s="86">
        <f>AREA7!F616</f>
        <v>2.5</v>
      </c>
      <c r="D30" s="86">
        <f>AREA7!G616</f>
        <v>2.57</v>
      </c>
      <c r="E30" s="86">
        <f>AREA7!H616</f>
        <v>2.71</v>
      </c>
      <c r="F30" s="86">
        <f>AREA7!I616</f>
        <v>2.65</v>
      </c>
      <c r="G30" s="86">
        <f>AREA7!J616</f>
        <v>2.3199999999999998</v>
      </c>
      <c r="H30" s="86">
        <f>AREA7!K616</f>
        <v>1.89</v>
      </c>
      <c r="I30" s="86">
        <f>AREA7!L616</f>
        <v>2.19</v>
      </c>
      <c r="J30" s="86">
        <f>AREA7!M616</f>
        <v>1.91</v>
      </c>
    </row>
    <row r="31" spans="1:15" x14ac:dyDescent="0.25">
      <c r="A31" s="33" t="s">
        <v>17</v>
      </c>
      <c r="B31" s="86">
        <f>AREA8!E616</f>
        <v>3.19</v>
      </c>
      <c r="C31" s="86">
        <f>AREA8!F616</f>
        <v>2.89</v>
      </c>
      <c r="D31" s="86">
        <f>AREA8!G616</f>
        <v>3</v>
      </c>
      <c r="E31" s="86">
        <f>AREA8!H616</f>
        <v>2.68</v>
      </c>
      <c r="F31" s="86">
        <f>AREA8!I616</f>
        <v>2.4500000000000002</v>
      </c>
      <c r="G31" s="86">
        <f>AREA8!J616</f>
        <v>2.48</v>
      </c>
      <c r="H31" s="86">
        <f>AREA8!K616</f>
        <v>2.36</v>
      </c>
      <c r="I31" s="86">
        <f>AREA8!L616</f>
        <v>2.2999999999999998</v>
      </c>
      <c r="J31" s="86">
        <f>AREA8!M616</f>
        <v>2</v>
      </c>
    </row>
    <row r="32" spans="1:15" ht="15.75" thickBot="1" x14ac:dyDescent="0.3">
      <c r="A32" s="69" t="s">
        <v>18</v>
      </c>
      <c r="B32" s="87">
        <f>AREA9!E616</f>
        <v>2.91</v>
      </c>
      <c r="C32" s="87">
        <f>AREA9!F616</f>
        <v>2.68</v>
      </c>
      <c r="D32" s="87">
        <f>AREA9!G616</f>
        <v>2.85</v>
      </c>
      <c r="E32" s="87">
        <f>AREA9!H616</f>
        <v>2.57</v>
      </c>
      <c r="F32" s="87">
        <f>AREA9!I616</f>
        <v>2.85</v>
      </c>
      <c r="G32" s="87">
        <f>AREA9!J616</f>
        <v>3</v>
      </c>
      <c r="H32" s="87">
        <f>AREA9!K616</f>
        <v>2.59</v>
      </c>
      <c r="I32" s="87">
        <f>AREA9!L616</f>
        <v>2.5499999999999998</v>
      </c>
      <c r="J32" s="87">
        <f>AREA9!M616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3</v>
      </c>
      <c r="H33" s="88">
        <f t="shared" si="1"/>
        <v>2.59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7"/>
  <sheetViews>
    <sheetView topLeftCell="A589" workbookViewId="0">
      <selection activeCell="A603" sqref="A603:XFD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0" t="s">
        <v>36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14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7"/>
        <v>43466</v>
      </c>
      <c r="E582" s="93">
        <v>1.55</v>
      </c>
      <c r="F582" s="93">
        <v>1.54</v>
      </c>
      <c r="G582" s="93">
        <v>1.84</v>
      </c>
      <c r="H582" s="93">
        <v>2.0499999999999998</v>
      </c>
      <c r="I582" s="93">
        <v>1.3</v>
      </c>
      <c r="J582" s="93">
        <v>0.64</v>
      </c>
      <c r="K582" s="93">
        <v>0.53</v>
      </c>
      <c r="L582" s="93">
        <v>0.32</v>
      </c>
      <c r="M582" s="95">
        <v>0.27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5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14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2:14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2:14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2:14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2:14" x14ac:dyDescent="0.25">
      <c r="B596" s="7">
        <v>2020</v>
      </c>
      <c r="C596" s="92">
        <v>3</v>
      </c>
      <c r="D596" s="4">
        <f t="shared" si="27"/>
        <v>43891</v>
      </c>
      <c r="E596" s="93">
        <v>-0.15</v>
      </c>
      <c r="F596" s="93">
        <v>0.62</v>
      </c>
      <c r="G596" s="93">
        <v>1.21</v>
      </c>
      <c r="H596" s="93">
        <v>1.22</v>
      </c>
      <c r="I596" s="93">
        <v>1.17</v>
      </c>
      <c r="J596" s="93">
        <v>2.11</v>
      </c>
      <c r="K596" s="93">
        <v>1.62</v>
      </c>
      <c r="L596" s="93">
        <v>1.44</v>
      </c>
      <c r="M596" s="5">
        <v>0.81</v>
      </c>
      <c r="N596" s="64">
        <f t="shared" si="28"/>
        <v>43891</v>
      </c>
    </row>
    <row r="597" spans="2:14" x14ac:dyDescent="0.25">
      <c r="B597" s="7">
        <v>2020</v>
      </c>
      <c r="C597" s="92">
        <v>4</v>
      </c>
      <c r="D597" s="4">
        <f t="shared" si="27"/>
        <v>43922</v>
      </c>
      <c r="E597" s="93">
        <v>0.78</v>
      </c>
      <c r="F597" s="93">
        <v>0.18</v>
      </c>
      <c r="G597" s="93">
        <v>1.19</v>
      </c>
      <c r="H597" s="93">
        <v>1.3</v>
      </c>
      <c r="I597" s="93">
        <v>1.24</v>
      </c>
      <c r="J597" s="93">
        <v>2.21</v>
      </c>
      <c r="K597" s="93">
        <v>1.76</v>
      </c>
      <c r="L597" s="93">
        <v>1.61</v>
      </c>
      <c r="M597" s="5">
        <v>0.92</v>
      </c>
      <c r="N597" s="64">
        <f t="shared" si="28"/>
        <v>43922</v>
      </c>
    </row>
    <row r="598" spans="2:14" x14ac:dyDescent="0.25">
      <c r="B598" s="7">
        <v>2020</v>
      </c>
      <c r="C598" s="92">
        <v>5</v>
      </c>
      <c r="D598" s="4">
        <f t="shared" si="27"/>
        <v>43952</v>
      </c>
      <c r="E598" s="93">
        <v>-0.69</v>
      </c>
      <c r="F598" s="93">
        <v>-0.09</v>
      </c>
      <c r="G598" s="93">
        <v>1.33</v>
      </c>
      <c r="H598" s="93">
        <v>1.22</v>
      </c>
      <c r="I598" s="93">
        <v>1.26</v>
      </c>
      <c r="J598" s="93">
        <v>2.0699999999999998</v>
      </c>
      <c r="K598" s="93">
        <v>1.73</v>
      </c>
      <c r="L598" s="93">
        <v>1.55</v>
      </c>
      <c r="M598" s="5">
        <v>0.82</v>
      </c>
      <c r="N598" s="64">
        <f t="shared" si="28"/>
        <v>43952</v>
      </c>
    </row>
    <row r="599" spans="2:14" x14ac:dyDescent="0.25">
      <c r="B599" s="7">
        <v>2020</v>
      </c>
      <c r="C599" s="92">
        <v>6</v>
      </c>
      <c r="D599" s="4">
        <f t="shared" si="27"/>
        <v>43983</v>
      </c>
      <c r="E599" s="93">
        <v>-0.57999999999999996</v>
      </c>
      <c r="F599" s="93">
        <v>0.13</v>
      </c>
      <c r="G599" s="93">
        <v>0.55000000000000004</v>
      </c>
      <c r="H599" s="93">
        <v>1.1599999999999999</v>
      </c>
      <c r="I599" s="93">
        <v>1.19</v>
      </c>
      <c r="J599" s="93">
        <v>2.0099999999999998</v>
      </c>
      <c r="K599" s="93">
        <v>1.72</v>
      </c>
      <c r="L599" s="93">
        <v>1.54</v>
      </c>
      <c r="M599" s="5">
        <v>0.82</v>
      </c>
      <c r="N599" s="64">
        <f t="shared" si="28"/>
        <v>43983</v>
      </c>
    </row>
    <row r="600" spans="2:14" x14ac:dyDescent="0.25">
      <c r="B600" s="7">
        <v>2020</v>
      </c>
      <c r="C600" s="92">
        <v>7</v>
      </c>
      <c r="D600" s="4">
        <f t="shared" si="27"/>
        <v>44013</v>
      </c>
      <c r="E600" s="93">
        <v>0.3</v>
      </c>
      <c r="F600" s="93">
        <v>-1</v>
      </c>
      <c r="G600" s="93">
        <v>-0.09</v>
      </c>
      <c r="H600" s="93">
        <v>1.0900000000000001</v>
      </c>
      <c r="I600" s="93">
        <v>1.18</v>
      </c>
      <c r="J600" s="93">
        <v>2.0099999999999998</v>
      </c>
      <c r="K600" s="93">
        <v>1.72</v>
      </c>
      <c r="L600" s="93">
        <v>1.55</v>
      </c>
      <c r="M600" s="5">
        <v>0.82</v>
      </c>
      <c r="N600" s="64">
        <f t="shared" si="28"/>
        <v>44013</v>
      </c>
    </row>
    <row r="601" spans="2:14" x14ac:dyDescent="0.25">
      <c r="B601" s="7">
        <v>2020</v>
      </c>
      <c r="C601" s="92">
        <v>8</v>
      </c>
      <c r="D601" s="4">
        <f>DATE(B601,C601,1)</f>
        <v>44044</v>
      </c>
      <c r="E601" s="93">
        <v>0.25</v>
      </c>
      <c r="F601" s="93">
        <v>-0.9</v>
      </c>
      <c r="G601" s="93">
        <v>-0.22</v>
      </c>
      <c r="H601" s="93">
        <v>1.28</v>
      </c>
      <c r="I601" s="93">
        <v>1.17</v>
      </c>
      <c r="J601" s="93">
        <v>2.0099999999999998</v>
      </c>
      <c r="K601" s="93">
        <v>1.69</v>
      </c>
      <c r="L601" s="93">
        <v>1.55</v>
      </c>
      <c r="M601" s="5">
        <v>0.82</v>
      </c>
      <c r="N601" s="64">
        <f t="shared" si="28"/>
        <v>44044</v>
      </c>
    </row>
    <row r="602" spans="2:14" ht="15.75" thickBot="1" x14ac:dyDescent="0.3">
      <c r="B602" s="20">
        <v>2020</v>
      </c>
      <c r="C602" s="97">
        <v>9</v>
      </c>
      <c r="D602" s="22">
        <f t="shared" si="27"/>
        <v>44075</v>
      </c>
      <c r="E602" s="96">
        <v>-0.36</v>
      </c>
      <c r="F602" s="96">
        <v>-0.91</v>
      </c>
      <c r="G602" s="96">
        <v>-0.06</v>
      </c>
      <c r="H602" s="96">
        <v>0.48</v>
      </c>
      <c r="I602" s="96">
        <v>1.1200000000000001</v>
      </c>
      <c r="J602" s="96">
        <v>2.0099999999999998</v>
      </c>
      <c r="K602" s="96">
        <v>1.7</v>
      </c>
      <c r="L602" s="96">
        <v>1.52</v>
      </c>
      <c r="M602" s="26">
        <v>0.75</v>
      </c>
      <c r="N602" s="64">
        <f t="shared" si="28"/>
        <v>44075</v>
      </c>
    </row>
    <row r="603" spans="2:14" hidden="1" x14ac:dyDescent="0.25">
      <c r="B603" s="7">
        <v>2020</v>
      </c>
      <c r="C603" s="3">
        <v>10</v>
      </c>
      <c r="D603" s="4">
        <f t="shared" si="27"/>
        <v>44105</v>
      </c>
      <c r="E603" s="5">
        <v>-1.76</v>
      </c>
      <c r="F603" s="5">
        <v>-1.75</v>
      </c>
      <c r="G603" s="5">
        <v>-2.5499999999999998</v>
      </c>
      <c r="H603" s="5">
        <v>-0.65</v>
      </c>
      <c r="I603" s="5">
        <v>0.82</v>
      </c>
      <c r="J603" s="5">
        <v>1.71</v>
      </c>
      <c r="K603" s="5">
        <v>1.52</v>
      </c>
      <c r="L603" s="5">
        <v>1.42</v>
      </c>
      <c r="M603" s="5">
        <v>0.61</v>
      </c>
      <c r="N603" s="64">
        <f t="shared" si="28"/>
        <v>44105</v>
      </c>
    </row>
    <row r="604" spans="2:14" hidden="1" x14ac:dyDescent="0.25">
      <c r="B604" s="7">
        <v>2020</v>
      </c>
      <c r="C604" s="3">
        <v>11</v>
      </c>
      <c r="D604" s="4">
        <f t="shared" si="27"/>
        <v>44136</v>
      </c>
      <c r="E604" s="5"/>
      <c r="F604" s="5"/>
      <c r="G604" s="5"/>
      <c r="H604" s="5"/>
      <c r="I604" s="5"/>
      <c r="J604" s="5"/>
      <c r="K604" s="5"/>
      <c r="L604" s="5"/>
      <c r="M604" s="5"/>
      <c r="N604" s="64">
        <f t="shared" si="28"/>
        <v>44136</v>
      </c>
    </row>
    <row r="605" spans="2:14" hidden="1" x14ac:dyDescent="0.25">
      <c r="B605" s="7">
        <v>2020</v>
      </c>
      <c r="C605" s="3">
        <v>12</v>
      </c>
      <c r="D605" s="4">
        <f t="shared" si="27"/>
        <v>44166</v>
      </c>
      <c r="E605" s="5"/>
      <c r="F605" s="5"/>
      <c r="G605" s="5"/>
      <c r="H605" s="5"/>
      <c r="I605" s="5"/>
      <c r="J605" s="5"/>
      <c r="K605" s="5"/>
      <c r="L605" s="5"/>
      <c r="M605" s="5"/>
      <c r="N605" s="64">
        <f t="shared" si="28"/>
        <v>44166</v>
      </c>
    </row>
    <row r="606" spans="2:14" hidden="1" x14ac:dyDescent="0.25">
      <c r="B606" s="7">
        <v>2021</v>
      </c>
      <c r="C606" s="3">
        <v>1</v>
      </c>
      <c r="D606" s="4">
        <f t="shared" si="27"/>
        <v>44197</v>
      </c>
      <c r="E606" s="5"/>
      <c r="F606" s="5"/>
      <c r="G606" s="5"/>
      <c r="H606" s="5"/>
      <c r="I606" s="5"/>
      <c r="J606" s="5"/>
      <c r="K606" s="5"/>
      <c r="L606" s="5"/>
      <c r="M606" s="5"/>
      <c r="N606" s="64">
        <f t="shared" si="28"/>
        <v>44197</v>
      </c>
    </row>
    <row r="607" spans="2:14" hidden="1" x14ac:dyDescent="0.25">
      <c r="B607" s="7">
        <v>2021</v>
      </c>
      <c r="C607" s="3">
        <v>2</v>
      </c>
      <c r="D607" s="4">
        <f t="shared" si="27"/>
        <v>44228</v>
      </c>
      <c r="E607" s="5"/>
      <c r="F607" s="5"/>
      <c r="G607" s="5"/>
      <c r="H607" s="5"/>
      <c r="I607" s="5"/>
      <c r="J607" s="5"/>
      <c r="K607" s="5"/>
      <c r="L607" s="5"/>
      <c r="M607" s="5"/>
      <c r="N607" s="64">
        <f t="shared" si="28"/>
        <v>44228</v>
      </c>
    </row>
    <row r="608" spans="2:14" hidden="1" x14ac:dyDescent="0.25">
      <c r="B608" s="7">
        <v>2021</v>
      </c>
      <c r="C608" s="3">
        <v>3</v>
      </c>
      <c r="D608" s="4">
        <f t="shared" si="27"/>
        <v>44256</v>
      </c>
      <c r="E608" s="5"/>
      <c r="F608" s="5"/>
      <c r="G608" s="5"/>
      <c r="H608" s="5"/>
      <c r="I608" s="5"/>
      <c r="J608" s="5"/>
      <c r="K608" s="5"/>
      <c r="L608" s="5"/>
      <c r="M608" s="5"/>
      <c r="N608" s="64">
        <f t="shared" si="28"/>
        <v>44256</v>
      </c>
    </row>
    <row r="609" spans="1:14" hidden="1" x14ac:dyDescent="0.25">
      <c r="B609" s="7">
        <v>2021</v>
      </c>
      <c r="C609" s="3">
        <v>4</v>
      </c>
      <c r="D609" s="4">
        <f t="shared" si="27"/>
        <v>44287</v>
      </c>
      <c r="E609" s="5"/>
      <c r="F609" s="5"/>
      <c r="G609" s="5"/>
      <c r="H609" s="5"/>
      <c r="I609" s="5"/>
      <c r="J609" s="5"/>
      <c r="K609" s="5"/>
      <c r="L609" s="5"/>
      <c r="M609" s="5"/>
      <c r="N609" s="64">
        <f t="shared" si="28"/>
        <v>44287</v>
      </c>
    </row>
    <row r="610" spans="1:14" hidden="1" x14ac:dyDescent="0.25">
      <c r="B610" s="7">
        <v>2021</v>
      </c>
      <c r="C610" s="3">
        <v>5</v>
      </c>
      <c r="D610" s="4">
        <f t="shared" si="27"/>
        <v>44317</v>
      </c>
      <c r="E610" s="5"/>
      <c r="F610" s="5"/>
      <c r="G610" s="5"/>
      <c r="H610" s="5"/>
      <c r="I610" s="5"/>
      <c r="J610" s="5"/>
      <c r="K610" s="5"/>
      <c r="L610" s="5"/>
      <c r="M610" s="5"/>
      <c r="N610" s="64">
        <f t="shared" si="28"/>
        <v>44317</v>
      </c>
    </row>
    <row r="611" spans="1:14" hidden="1" x14ac:dyDescent="0.25">
      <c r="B611" s="7">
        <v>2021</v>
      </c>
      <c r="C611" s="3">
        <v>6</v>
      </c>
      <c r="D611" s="4">
        <f t="shared" si="27"/>
        <v>44348</v>
      </c>
      <c r="E611" s="5"/>
      <c r="F611" s="5"/>
      <c r="G611" s="5"/>
      <c r="H611" s="5"/>
      <c r="I611" s="5"/>
      <c r="J611" s="5"/>
      <c r="K611" s="5"/>
      <c r="L611" s="5"/>
      <c r="M611" s="5"/>
      <c r="N611" s="64">
        <f t="shared" si="28"/>
        <v>44348</v>
      </c>
    </row>
    <row r="612" spans="1:14" hidden="1" x14ac:dyDescent="0.25">
      <c r="B612" s="7">
        <v>2021</v>
      </c>
      <c r="C612" s="3">
        <v>7</v>
      </c>
      <c r="D612" s="4">
        <f t="shared" si="27"/>
        <v>44378</v>
      </c>
      <c r="E612" s="5"/>
      <c r="F612" s="5"/>
      <c r="G612" s="5"/>
      <c r="H612" s="5"/>
      <c r="I612" s="5"/>
      <c r="J612" s="5"/>
      <c r="K612" s="5"/>
      <c r="L612" s="5"/>
      <c r="M612" s="5"/>
      <c r="N612" s="64">
        <f t="shared" si="28"/>
        <v>44378</v>
      </c>
    </row>
    <row r="613" spans="1:14" hidden="1" x14ac:dyDescent="0.25">
      <c r="B613" s="7">
        <v>2021</v>
      </c>
      <c r="C613" s="3">
        <v>8</v>
      </c>
      <c r="D613" s="4">
        <f t="shared" si="27"/>
        <v>44409</v>
      </c>
      <c r="E613" s="5"/>
      <c r="F613" s="5"/>
      <c r="G613" s="5"/>
      <c r="H613" s="5"/>
      <c r="I613" s="5"/>
      <c r="J613" s="5"/>
      <c r="K613" s="5"/>
      <c r="L613" s="5"/>
      <c r="M613" s="5"/>
      <c r="N613" s="64">
        <f t="shared" si="28"/>
        <v>44409</v>
      </c>
    </row>
    <row r="614" spans="1:14" ht="15.75" hidden="1" thickBot="1" x14ac:dyDescent="0.3">
      <c r="B614" s="94">
        <v>2021</v>
      </c>
      <c r="C614" s="97">
        <v>9</v>
      </c>
      <c r="D614" s="99">
        <f t="shared" si="27"/>
        <v>44440</v>
      </c>
      <c r="E614" s="96"/>
      <c r="F614" s="96"/>
      <c r="G614" s="96"/>
      <c r="H614" s="96"/>
      <c r="I614" s="96"/>
      <c r="J614" s="96"/>
      <c r="K614" s="96"/>
      <c r="L614" s="96"/>
      <c r="M614" s="96"/>
      <c r="N614" s="64">
        <f t="shared" si="28"/>
        <v>44440</v>
      </c>
    </row>
    <row r="615" spans="1:14" x14ac:dyDescent="0.25">
      <c r="A615" t="s">
        <v>28</v>
      </c>
      <c r="B615" s="103" t="s">
        <v>25</v>
      </c>
      <c r="C615" s="104"/>
      <c r="D615" s="104"/>
      <c r="E615" s="66">
        <f>MIN(E3:E614)</f>
        <v>-3.1</v>
      </c>
      <c r="F615" s="66">
        <f t="shared" ref="F615:M615" si="29">MIN(F3:F614)</f>
        <v>-3.18</v>
      </c>
      <c r="G615" s="66">
        <f t="shared" si="29"/>
        <v>-3.11</v>
      </c>
      <c r="H615" s="66">
        <f t="shared" si="29"/>
        <v>-2.93</v>
      </c>
      <c r="I615" s="66">
        <f t="shared" si="29"/>
        <v>-2.84</v>
      </c>
      <c r="J615" s="66">
        <f t="shared" si="29"/>
        <v>-2.6</v>
      </c>
      <c r="K615" s="66">
        <f t="shared" si="29"/>
        <v>-2.67</v>
      </c>
      <c r="L615" s="66">
        <f t="shared" si="29"/>
        <v>-2.23</v>
      </c>
      <c r="M615" s="66">
        <f t="shared" si="29"/>
        <v>-2.16</v>
      </c>
    </row>
    <row r="616" spans="1:14" x14ac:dyDescent="0.25">
      <c r="A616" t="s">
        <v>28</v>
      </c>
      <c r="B616" s="105" t="s">
        <v>26</v>
      </c>
      <c r="C616" s="106"/>
      <c r="D616" s="106"/>
      <c r="E616" s="65">
        <f>MAX(E3:E614)</f>
        <v>2.75</v>
      </c>
      <c r="F616" s="65">
        <f t="shared" ref="F616:M616" si="30">MAX(F3:F614)</f>
        <v>2.5099999999999998</v>
      </c>
      <c r="G616" s="65">
        <f t="shared" si="30"/>
        <v>2.56</v>
      </c>
      <c r="H616" s="65">
        <f t="shared" si="30"/>
        <v>2.11</v>
      </c>
      <c r="I616" s="65">
        <f t="shared" si="30"/>
        <v>2.66</v>
      </c>
      <c r="J616" s="65">
        <f t="shared" si="30"/>
        <v>2.4500000000000002</v>
      </c>
      <c r="K616" s="65">
        <f t="shared" si="30"/>
        <v>2.15</v>
      </c>
      <c r="L616" s="65">
        <f t="shared" si="30"/>
        <v>2.73</v>
      </c>
      <c r="M616" s="65">
        <f t="shared" si="30"/>
        <v>2.4</v>
      </c>
    </row>
    <row r="617" spans="1:14" ht="15.75" thickBot="1" x14ac:dyDescent="0.3">
      <c r="B617" s="107" t="s">
        <v>71</v>
      </c>
      <c r="C617" s="108"/>
      <c r="D617" s="108"/>
      <c r="E617" s="67">
        <f>VLOOKUP(E615,$E$3:$N$1088,10,FALSE)</f>
        <v>38047</v>
      </c>
      <c r="F617" s="67">
        <f>VLOOKUP(F615,$F$3:$N$1088,9,FALSE)</f>
        <v>38108</v>
      </c>
      <c r="G617" s="67">
        <f>VLOOKUP(G615,$G$3:$N$1088,8,FALSE)</f>
        <v>33117</v>
      </c>
      <c r="H617" s="67">
        <f>VLOOKUP(H615,$H$3:$N$1088,7,FALSE)</f>
        <v>40483</v>
      </c>
      <c r="I617" s="67">
        <f>VLOOKUP(I615,$I$3:$N$1088,6,FALSE)</f>
        <v>26908</v>
      </c>
      <c r="J617" s="67">
        <f>VLOOKUP(J615,$J$3:$N$1088,5,FALSE)</f>
        <v>33239</v>
      </c>
      <c r="K617" s="67">
        <f>VLOOKUP(K615,$K$3:$N$1088,4,FALSE)</f>
        <v>27150</v>
      </c>
      <c r="L617" s="67">
        <f>VLOOKUP(L615,$L$3:$N$1088,3,FALSE)</f>
        <v>27334</v>
      </c>
      <c r="M617" s="68">
        <f>VLOOKUP(M615,$M$3:$N$1088,2,FALSE)</f>
        <v>34304</v>
      </c>
    </row>
  </sheetData>
  <mergeCells count="4">
    <mergeCell ref="B1:M1"/>
    <mergeCell ref="B615:D615"/>
    <mergeCell ref="B616:D616"/>
    <mergeCell ref="B617:D617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7"/>
  <sheetViews>
    <sheetView topLeftCell="A586" workbookViewId="0">
      <selection activeCell="A603" sqref="A603:XFD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9" t="s">
        <v>37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14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3"/>
        <v>43466</v>
      </c>
      <c r="E582" s="93">
        <v>1.63</v>
      </c>
      <c r="F582" s="93">
        <v>1.35</v>
      </c>
      <c r="G582" s="93">
        <v>2.08</v>
      </c>
      <c r="H582" s="93">
        <v>2.58</v>
      </c>
      <c r="I582" s="93">
        <v>1.84</v>
      </c>
      <c r="J582" s="93">
        <v>0.84</v>
      </c>
      <c r="K582" s="93">
        <v>0.38</v>
      </c>
      <c r="L582" s="93">
        <v>0.15</v>
      </c>
      <c r="M582" s="95">
        <v>0.26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5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2:14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14" si="24">D593</f>
        <v>43800</v>
      </c>
    </row>
    <row r="594" spans="2:14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2:14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2:14" x14ac:dyDescent="0.25">
      <c r="B596" s="7">
        <v>2020</v>
      </c>
      <c r="C596" s="92">
        <v>3</v>
      </c>
      <c r="D596" s="4">
        <f t="shared" si="23"/>
        <v>43891</v>
      </c>
      <c r="E596" s="93">
        <v>0.94</v>
      </c>
      <c r="F596" s="93">
        <v>1.1499999999999999</v>
      </c>
      <c r="G596" s="93">
        <v>1.46</v>
      </c>
      <c r="H596" s="93">
        <v>1.52</v>
      </c>
      <c r="I596" s="93">
        <v>1.53</v>
      </c>
      <c r="J596" s="93">
        <v>2.96</v>
      </c>
      <c r="K596" s="93">
        <v>2.3199999999999998</v>
      </c>
      <c r="L596" s="93">
        <v>1.94</v>
      </c>
      <c r="M596" s="5">
        <v>1.26</v>
      </c>
      <c r="N596" s="64">
        <f t="shared" si="24"/>
        <v>43891</v>
      </c>
    </row>
    <row r="597" spans="2:14" x14ac:dyDescent="0.25">
      <c r="B597" s="7">
        <v>2020</v>
      </c>
      <c r="C597" s="92">
        <v>4</v>
      </c>
      <c r="D597" s="4">
        <f t="shared" si="23"/>
        <v>43922</v>
      </c>
      <c r="E597" s="93">
        <v>0.26</v>
      </c>
      <c r="F597" s="93">
        <v>0.44</v>
      </c>
      <c r="G597" s="93">
        <v>1.2</v>
      </c>
      <c r="H597" s="93">
        <v>1.54</v>
      </c>
      <c r="I597" s="93">
        <v>1.43</v>
      </c>
      <c r="J597" s="93">
        <v>2.97</v>
      </c>
      <c r="K597" s="93">
        <v>2.2999999999999998</v>
      </c>
      <c r="L597" s="93">
        <v>2.04</v>
      </c>
      <c r="M597" s="5">
        <v>1.33</v>
      </c>
      <c r="N597" s="64">
        <f t="shared" si="24"/>
        <v>43922</v>
      </c>
    </row>
    <row r="598" spans="2:14" x14ac:dyDescent="0.25">
      <c r="B598" s="7">
        <v>2020</v>
      </c>
      <c r="C598" s="92">
        <v>5</v>
      </c>
      <c r="D598" s="4">
        <f t="shared" si="23"/>
        <v>43952</v>
      </c>
      <c r="E598" s="93">
        <v>-0.41</v>
      </c>
      <c r="F598" s="93">
        <v>0.51</v>
      </c>
      <c r="G598" s="93">
        <v>1.35</v>
      </c>
      <c r="H598" s="93">
        <v>1.41</v>
      </c>
      <c r="I598" s="93">
        <v>1.51</v>
      </c>
      <c r="J598" s="93">
        <v>2.65</v>
      </c>
      <c r="K598" s="93">
        <v>2.34</v>
      </c>
      <c r="L598" s="93">
        <v>1.98</v>
      </c>
      <c r="M598" s="5">
        <v>1.25</v>
      </c>
      <c r="N598" s="64">
        <f t="shared" si="24"/>
        <v>43952</v>
      </c>
    </row>
    <row r="599" spans="2:14" x14ac:dyDescent="0.25">
      <c r="B599" s="7">
        <v>2020</v>
      </c>
      <c r="C599" s="92">
        <v>6</v>
      </c>
      <c r="D599" s="4">
        <f t="shared" si="23"/>
        <v>43983</v>
      </c>
      <c r="E599" s="93">
        <v>-0.8</v>
      </c>
      <c r="F599" s="93">
        <v>-0.49</v>
      </c>
      <c r="G599" s="93">
        <v>0.81</v>
      </c>
      <c r="H599" s="93">
        <v>1.24</v>
      </c>
      <c r="I599" s="93">
        <v>1.34</v>
      </c>
      <c r="J599" s="93">
        <v>2.5299999999999998</v>
      </c>
      <c r="K599" s="93">
        <v>2.3199999999999998</v>
      </c>
      <c r="L599" s="93">
        <v>1.98</v>
      </c>
      <c r="M599" s="5">
        <v>1.23</v>
      </c>
      <c r="N599" s="64">
        <f t="shared" si="24"/>
        <v>43983</v>
      </c>
    </row>
    <row r="600" spans="2:14" x14ac:dyDescent="0.25">
      <c r="B600" s="7">
        <v>2020</v>
      </c>
      <c r="C600" s="92">
        <v>7</v>
      </c>
      <c r="D600" s="4">
        <f t="shared" si="23"/>
        <v>44013</v>
      </c>
      <c r="E600" s="93">
        <v>0.04</v>
      </c>
      <c r="F600" s="93">
        <v>-0.89</v>
      </c>
      <c r="G600" s="93">
        <v>0.02</v>
      </c>
      <c r="H600" s="93">
        <v>0.96</v>
      </c>
      <c r="I600" s="93">
        <v>1.32</v>
      </c>
      <c r="J600" s="93">
        <v>2.5</v>
      </c>
      <c r="K600" s="93">
        <v>2.2999999999999998</v>
      </c>
      <c r="L600" s="93">
        <v>1.98</v>
      </c>
      <c r="M600" s="5">
        <v>1.23</v>
      </c>
      <c r="N600" s="64">
        <f t="shared" si="24"/>
        <v>44013</v>
      </c>
    </row>
    <row r="601" spans="2:14" x14ac:dyDescent="0.25">
      <c r="B601" s="7">
        <v>2020</v>
      </c>
      <c r="C601" s="92">
        <v>8</v>
      </c>
      <c r="D601" s="4">
        <f>DATE(B601,C601,1)</f>
        <v>44044</v>
      </c>
      <c r="E601" s="93">
        <v>-0.05</v>
      </c>
      <c r="F601" s="93">
        <v>-1.25</v>
      </c>
      <c r="G601" s="93">
        <v>0.14000000000000001</v>
      </c>
      <c r="H601" s="93">
        <v>1.18</v>
      </c>
      <c r="I601" s="93">
        <v>1.26</v>
      </c>
      <c r="J601" s="93">
        <v>2.5099999999999998</v>
      </c>
      <c r="K601" s="93">
        <v>2.31</v>
      </c>
      <c r="L601" s="93">
        <v>1.99</v>
      </c>
      <c r="M601" s="5">
        <v>1.24</v>
      </c>
      <c r="N601" s="64">
        <f t="shared" si="24"/>
        <v>44044</v>
      </c>
    </row>
    <row r="602" spans="2:14" ht="15.75" thickBot="1" x14ac:dyDescent="0.3">
      <c r="B602" s="20">
        <v>2020</v>
      </c>
      <c r="C602" s="97">
        <v>9</v>
      </c>
      <c r="D602" s="22">
        <f t="shared" si="23"/>
        <v>44075</v>
      </c>
      <c r="E602" s="96">
        <v>-0.15</v>
      </c>
      <c r="F602" s="96">
        <v>-1.04</v>
      </c>
      <c r="G602" s="96">
        <v>-0.82</v>
      </c>
      <c r="H602" s="96">
        <v>0.69</v>
      </c>
      <c r="I602" s="96">
        <v>1.1499999999999999</v>
      </c>
      <c r="J602" s="96">
        <v>2.44</v>
      </c>
      <c r="K602" s="96">
        <v>2.37</v>
      </c>
      <c r="L602" s="96">
        <v>2.02</v>
      </c>
      <c r="M602" s="26">
        <v>1.28</v>
      </c>
      <c r="N602" s="64">
        <f t="shared" si="24"/>
        <v>44075</v>
      </c>
    </row>
    <row r="603" spans="2:14" hidden="1" x14ac:dyDescent="0.25">
      <c r="B603" s="7">
        <v>2020</v>
      </c>
      <c r="C603" s="3">
        <v>10</v>
      </c>
      <c r="D603" s="4">
        <f t="shared" si="23"/>
        <v>44105</v>
      </c>
      <c r="E603" s="5">
        <v>-2.06</v>
      </c>
      <c r="F603" s="5">
        <v>-2.35</v>
      </c>
      <c r="G603" s="5">
        <v>-2.02</v>
      </c>
      <c r="H603" s="5">
        <v>-0.47</v>
      </c>
      <c r="I603" s="5">
        <v>0.69</v>
      </c>
      <c r="J603" s="5">
        <v>1.9</v>
      </c>
      <c r="K603" s="5">
        <v>2.23</v>
      </c>
      <c r="L603" s="5">
        <v>1.87</v>
      </c>
      <c r="M603" s="5">
        <v>0.94</v>
      </c>
      <c r="N603" s="64">
        <f t="shared" si="24"/>
        <v>44105</v>
      </c>
    </row>
    <row r="604" spans="2:14" hidden="1" x14ac:dyDescent="0.25">
      <c r="B604" s="7">
        <v>2020</v>
      </c>
      <c r="C604" s="3">
        <v>11</v>
      </c>
      <c r="D604" s="4">
        <f t="shared" si="23"/>
        <v>44136</v>
      </c>
      <c r="E604" s="5"/>
      <c r="F604" s="5"/>
      <c r="G604" s="5"/>
      <c r="H604" s="5"/>
      <c r="I604" s="5"/>
      <c r="J604" s="5"/>
      <c r="K604" s="5"/>
      <c r="L604" s="5"/>
      <c r="M604" s="5"/>
      <c r="N604" s="64">
        <f t="shared" si="24"/>
        <v>44136</v>
      </c>
    </row>
    <row r="605" spans="2:14" hidden="1" x14ac:dyDescent="0.25">
      <c r="B605" s="7">
        <v>2020</v>
      </c>
      <c r="C605" s="3">
        <v>12</v>
      </c>
      <c r="D605" s="4">
        <f t="shared" si="23"/>
        <v>44166</v>
      </c>
      <c r="E605" s="5"/>
      <c r="F605" s="5"/>
      <c r="G605" s="5"/>
      <c r="H605" s="5"/>
      <c r="I605" s="5"/>
      <c r="J605" s="5"/>
      <c r="K605" s="5"/>
      <c r="L605" s="5"/>
      <c r="M605" s="5"/>
      <c r="N605" s="64">
        <f t="shared" si="24"/>
        <v>44166</v>
      </c>
    </row>
    <row r="606" spans="2:14" hidden="1" x14ac:dyDescent="0.25">
      <c r="B606" s="7">
        <v>2021</v>
      </c>
      <c r="C606" s="3">
        <v>1</v>
      </c>
      <c r="D606" s="4">
        <f t="shared" si="23"/>
        <v>44197</v>
      </c>
      <c r="E606" s="5"/>
      <c r="F606" s="5"/>
      <c r="G606" s="5"/>
      <c r="H606" s="5"/>
      <c r="I606" s="5"/>
      <c r="J606" s="5"/>
      <c r="K606" s="5"/>
      <c r="L606" s="5"/>
      <c r="M606" s="5"/>
      <c r="N606" s="64">
        <f t="shared" si="24"/>
        <v>44197</v>
      </c>
    </row>
    <row r="607" spans="2:14" hidden="1" x14ac:dyDescent="0.25">
      <c r="B607" s="7">
        <v>2021</v>
      </c>
      <c r="C607" s="3">
        <v>2</v>
      </c>
      <c r="D607" s="4">
        <f t="shared" si="23"/>
        <v>44228</v>
      </c>
      <c r="E607" s="5"/>
      <c r="F607" s="5"/>
      <c r="G607" s="5"/>
      <c r="H607" s="5"/>
      <c r="I607" s="5"/>
      <c r="J607" s="5"/>
      <c r="K607" s="5"/>
      <c r="L607" s="5"/>
      <c r="M607" s="5"/>
      <c r="N607" s="64">
        <f t="shared" si="24"/>
        <v>44228</v>
      </c>
    </row>
    <row r="608" spans="2:14" hidden="1" x14ac:dyDescent="0.25">
      <c r="B608" s="7">
        <v>2021</v>
      </c>
      <c r="C608" s="3">
        <v>3</v>
      </c>
      <c r="D608" s="4">
        <f t="shared" si="23"/>
        <v>44256</v>
      </c>
      <c r="E608" s="5"/>
      <c r="F608" s="5"/>
      <c r="G608" s="5"/>
      <c r="H608" s="5"/>
      <c r="I608" s="5"/>
      <c r="J608" s="5"/>
      <c r="K608" s="5"/>
      <c r="L608" s="5"/>
      <c r="M608" s="5"/>
      <c r="N608" s="64">
        <f t="shared" si="24"/>
        <v>44256</v>
      </c>
    </row>
    <row r="609" spans="1:14" hidden="1" x14ac:dyDescent="0.25">
      <c r="B609" s="7">
        <v>2021</v>
      </c>
      <c r="C609" s="3">
        <v>4</v>
      </c>
      <c r="D609" s="4">
        <f t="shared" si="23"/>
        <v>44287</v>
      </c>
      <c r="E609" s="5"/>
      <c r="F609" s="5"/>
      <c r="G609" s="5"/>
      <c r="H609" s="5"/>
      <c r="I609" s="5"/>
      <c r="J609" s="5"/>
      <c r="K609" s="5"/>
      <c r="L609" s="5"/>
      <c r="M609" s="5"/>
      <c r="N609" s="64">
        <f t="shared" si="24"/>
        <v>44287</v>
      </c>
    </row>
    <row r="610" spans="1:14" hidden="1" x14ac:dyDescent="0.25">
      <c r="B610" s="7">
        <v>2021</v>
      </c>
      <c r="C610" s="3">
        <v>5</v>
      </c>
      <c r="D610" s="4">
        <f t="shared" si="23"/>
        <v>44317</v>
      </c>
      <c r="E610" s="5"/>
      <c r="F610" s="5"/>
      <c r="G610" s="5"/>
      <c r="H610" s="5"/>
      <c r="I610" s="5"/>
      <c r="J610" s="5"/>
      <c r="K610" s="5"/>
      <c r="L610" s="5"/>
      <c r="M610" s="5"/>
      <c r="N610" s="64">
        <f t="shared" si="24"/>
        <v>44317</v>
      </c>
    </row>
    <row r="611" spans="1:14" hidden="1" x14ac:dyDescent="0.25">
      <c r="B611" s="7">
        <v>2021</v>
      </c>
      <c r="C611" s="3">
        <v>6</v>
      </c>
      <c r="D611" s="4">
        <f t="shared" si="23"/>
        <v>44348</v>
      </c>
      <c r="E611" s="5"/>
      <c r="F611" s="5"/>
      <c r="G611" s="5"/>
      <c r="H611" s="5"/>
      <c r="I611" s="5"/>
      <c r="J611" s="5"/>
      <c r="K611" s="5"/>
      <c r="L611" s="5"/>
      <c r="M611" s="5"/>
      <c r="N611" s="64">
        <f t="shared" si="24"/>
        <v>44348</v>
      </c>
    </row>
    <row r="612" spans="1:14" hidden="1" x14ac:dyDescent="0.25">
      <c r="B612" s="7">
        <v>2021</v>
      </c>
      <c r="C612" s="3">
        <v>7</v>
      </c>
      <c r="D612" s="4">
        <f t="shared" si="23"/>
        <v>44378</v>
      </c>
      <c r="E612" s="5"/>
      <c r="F612" s="5"/>
      <c r="G612" s="5"/>
      <c r="H612" s="5"/>
      <c r="I612" s="5"/>
      <c r="J612" s="5"/>
      <c r="K612" s="5"/>
      <c r="L612" s="5"/>
      <c r="M612" s="5"/>
      <c r="N612" s="64">
        <f t="shared" si="24"/>
        <v>44378</v>
      </c>
    </row>
    <row r="613" spans="1:14" hidden="1" x14ac:dyDescent="0.25">
      <c r="B613" s="7">
        <v>2021</v>
      </c>
      <c r="C613" s="3">
        <v>8</v>
      </c>
      <c r="D613" s="4">
        <f t="shared" si="23"/>
        <v>44409</v>
      </c>
      <c r="E613" s="5"/>
      <c r="F613" s="5"/>
      <c r="G613" s="5"/>
      <c r="H613" s="5"/>
      <c r="I613" s="5"/>
      <c r="J613" s="5"/>
      <c r="K613" s="5"/>
      <c r="L613" s="5"/>
      <c r="M613" s="5"/>
      <c r="N613" s="64">
        <f t="shared" si="24"/>
        <v>44409</v>
      </c>
    </row>
    <row r="614" spans="1:14" ht="15.75" hidden="1" thickBot="1" x14ac:dyDescent="0.3">
      <c r="B614" s="94">
        <v>2021</v>
      </c>
      <c r="C614" s="97">
        <v>9</v>
      </c>
      <c r="D614" s="99">
        <f t="shared" si="23"/>
        <v>44440</v>
      </c>
      <c r="E614" s="96"/>
      <c r="F614" s="96"/>
      <c r="G614" s="96"/>
      <c r="H614" s="96"/>
      <c r="I614" s="96"/>
      <c r="J614" s="96"/>
      <c r="K614" s="96"/>
      <c r="L614" s="96"/>
      <c r="M614" s="96"/>
      <c r="N614" s="64">
        <f t="shared" si="24"/>
        <v>44440</v>
      </c>
    </row>
    <row r="615" spans="1:14" x14ac:dyDescent="0.25">
      <c r="A615" t="s">
        <v>29</v>
      </c>
      <c r="B615" s="103" t="s">
        <v>25</v>
      </c>
      <c r="C615" s="104"/>
      <c r="D615" s="104"/>
      <c r="E615" s="66">
        <f>MIN(E3:E614)</f>
        <v>-3.22</v>
      </c>
      <c r="F615" s="66">
        <f t="shared" ref="F615:M615" si="25">MIN(F3:F614)</f>
        <v>-2.62</v>
      </c>
      <c r="G615" s="66">
        <f t="shared" si="25"/>
        <v>-3.1</v>
      </c>
      <c r="H615" s="66">
        <f t="shared" si="25"/>
        <v>-3.18</v>
      </c>
      <c r="I615" s="66">
        <f t="shared" si="25"/>
        <v>-3.27</v>
      </c>
      <c r="J615" s="66">
        <f t="shared" si="25"/>
        <v>-2.75</v>
      </c>
      <c r="K615" s="66">
        <f t="shared" si="25"/>
        <v>-2.29</v>
      </c>
      <c r="L615" s="66">
        <f t="shared" si="25"/>
        <v>-2.54</v>
      </c>
      <c r="M615" s="66">
        <f t="shared" si="25"/>
        <v>-3.21</v>
      </c>
    </row>
    <row r="616" spans="1:14" x14ac:dyDescent="0.25">
      <c r="A616" t="s">
        <v>29</v>
      </c>
      <c r="B616" s="105" t="s">
        <v>26</v>
      </c>
      <c r="C616" s="106"/>
      <c r="D616" s="106"/>
      <c r="E616" s="65">
        <f>MAX(E3:E614)</f>
        <v>2.7</v>
      </c>
      <c r="F616" s="65">
        <f t="shared" ref="F616:M616" si="26">MAX(F3:F614)</f>
        <v>3.07</v>
      </c>
      <c r="G616" s="65">
        <f t="shared" si="26"/>
        <v>3.16</v>
      </c>
      <c r="H616" s="65">
        <f t="shared" si="26"/>
        <v>2.58</v>
      </c>
      <c r="I616" s="65">
        <f t="shared" si="26"/>
        <v>2.86</v>
      </c>
      <c r="J616" s="65">
        <f t="shared" si="26"/>
        <v>2.97</v>
      </c>
      <c r="K616" s="65">
        <f t="shared" si="26"/>
        <v>2.37</v>
      </c>
      <c r="L616" s="65">
        <f t="shared" si="26"/>
        <v>2.38</v>
      </c>
      <c r="M616" s="65">
        <f t="shared" si="26"/>
        <v>1.95</v>
      </c>
    </row>
    <row r="617" spans="1:14" ht="15.75" thickBot="1" x14ac:dyDescent="0.3">
      <c r="B617" s="107" t="s">
        <v>71</v>
      </c>
      <c r="C617" s="108"/>
      <c r="D617" s="108"/>
      <c r="E617" s="67">
        <f>VLOOKUP(E615,$E$3:$N$1088,10,FALSE)</f>
        <v>38047</v>
      </c>
      <c r="F617" s="67">
        <f>VLOOKUP(F615,$F$3:$N$1088,9,FALSE)</f>
        <v>40483</v>
      </c>
      <c r="G617" s="67">
        <f>VLOOKUP(G615,$G$3:$N$1088,8,FALSE)</f>
        <v>26724</v>
      </c>
      <c r="H617" s="67">
        <f>VLOOKUP(H615,$H$3:$N$1088,7,FALSE)</f>
        <v>26816</v>
      </c>
      <c r="I617" s="67">
        <f>VLOOKUP(I615,$I$3:$N$1088,6,FALSE)</f>
        <v>26908</v>
      </c>
      <c r="J617" s="67">
        <f>VLOOKUP(J615,$J$3:$N$1088,5,FALSE)</f>
        <v>33239</v>
      </c>
      <c r="K617" s="67">
        <f>VLOOKUP(K615,$K$3:$N$1088,4,FALSE)</f>
        <v>35827</v>
      </c>
      <c r="L617" s="67">
        <f>VLOOKUP(L615,$L$3:$N$1088,3,FALSE)</f>
        <v>36100</v>
      </c>
      <c r="M617" s="68">
        <f>VLOOKUP(M615,$M$3:$N$1088,2,FALSE)</f>
        <v>36495</v>
      </c>
    </row>
  </sheetData>
  <mergeCells count="4">
    <mergeCell ref="B1:M1"/>
    <mergeCell ref="B615:D615"/>
    <mergeCell ref="B616:D616"/>
    <mergeCell ref="B617:D617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7"/>
  <sheetViews>
    <sheetView topLeftCell="A585" workbookViewId="0">
      <selection activeCell="A603" sqref="A603:XFD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9" t="s">
        <v>38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14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14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1.24</v>
      </c>
      <c r="F582" s="93">
        <v>1.22</v>
      </c>
      <c r="G582" s="93">
        <v>1.49</v>
      </c>
      <c r="H582" s="93">
        <v>1.82</v>
      </c>
      <c r="I582" s="93">
        <v>1.04</v>
      </c>
      <c r="J582" s="93">
        <v>0.19</v>
      </c>
      <c r="K582" s="93">
        <v>-0.22</v>
      </c>
      <c r="L582" s="93">
        <v>-0.56000000000000005</v>
      </c>
      <c r="M582" s="95">
        <v>-0.08</v>
      </c>
      <c r="N582" s="64">
        <f t="shared" si="26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5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2:14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2:14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2:14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2:14" x14ac:dyDescent="0.25">
      <c r="B596" s="7">
        <v>2020</v>
      </c>
      <c r="C596" s="92">
        <v>3</v>
      </c>
      <c r="D596" s="4">
        <f t="shared" si="25"/>
        <v>43891</v>
      </c>
      <c r="E596" s="93">
        <v>0.91</v>
      </c>
      <c r="F596" s="93">
        <v>0.8</v>
      </c>
      <c r="G596" s="93">
        <v>1</v>
      </c>
      <c r="H596" s="93">
        <v>1.06</v>
      </c>
      <c r="I596" s="93">
        <v>1.05</v>
      </c>
      <c r="J596" s="93">
        <v>2.48</v>
      </c>
      <c r="K596" s="93">
        <v>1.71</v>
      </c>
      <c r="L596" s="93">
        <v>1.32</v>
      </c>
      <c r="M596" s="5">
        <v>0.56000000000000005</v>
      </c>
      <c r="N596" s="64">
        <f t="shared" si="26"/>
        <v>43891</v>
      </c>
    </row>
    <row r="597" spans="2:14" x14ac:dyDescent="0.25">
      <c r="B597" s="7">
        <v>2020</v>
      </c>
      <c r="C597" s="92">
        <v>4</v>
      </c>
      <c r="D597" s="4">
        <f t="shared" si="25"/>
        <v>43922</v>
      </c>
      <c r="E597" s="93">
        <v>0.28999999999999998</v>
      </c>
      <c r="F597" s="93">
        <v>0.14000000000000001</v>
      </c>
      <c r="G597" s="93">
        <v>0.76</v>
      </c>
      <c r="H597" s="93">
        <v>1.0900000000000001</v>
      </c>
      <c r="I597" s="93">
        <v>0.97</v>
      </c>
      <c r="J597" s="93">
        <v>2.5099999999999998</v>
      </c>
      <c r="K597" s="93">
        <v>1.67</v>
      </c>
      <c r="L597" s="93">
        <v>1.39</v>
      </c>
      <c r="M597" s="5">
        <v>0.63</v>
      </c>
      <c r="N597" s="64">
        <f t="shared" si="26"/>
        <v>43922</v>
      </c>
    </row>
    <row r="598" spans="2:14" x14ac:dyDescent="0.25">
      <c r="B598" s="7">
        <v>2020</v>
      </c>
      <c r="C598" s="92">
        <v>5</v>
      </c>
      <c r="D598" s="4">
        <f t="shared" si="25"/>
        <v>43952</v>
      </c>
      <c r="E598" s="93">
        <v>-0.56000000000000005</v>
      </c>
      <c r="F598" s="93">
        <v>0.38</v>
      </c>
      <c r="G598" s="93">
        <v>0.94</v>
      </c>
      <c r="H598" s="93">
        <v>0.96</v>
      </c>
      <c r="I598" s="93">
        <v>1.06</v>
      </c>
      <c r="J598" s="93">
        <v>2.29</v>
      </c>
      <c r="K598" s="93">
        <v>1.69</v>
      </c>
      <c r="L598" s="93">
        <v>1.29</v>
      </c>
      <c r="M598" s="5">
        <v>0.56000000000000005</v>
      </c>
      <c r="N598" s="64">
        <f t="shared" si="26"/>
        <v>43952</v>
      </c>
    </row>
    <row r="599" spans="2:14" x14ac:dyDescent="0.25">
      <c r="B599" s="7">
        <v>2020</v>
      </c>
      <c r="C599" s="92">
        <v>6</v>
      </c>
      <c r="D599" s="4">
        <f t="shared" si="25"/>
        <v>43983</v>
      </c>
      <c r="E599" s="93">
        <v>-0.67</v>
      </c>
      <c r="F599" s="93">
        <v>-0.64</v>
      </c>
      <c r="G599" s="93">
        <v>0.43</v>
      </c>
      <c r="H599" s="93">
        <v>0.75</v>
      </c>
      <c r="I599" s="93">
        <v>0.84</v>
      </c>
      <c r="J599" s="93">
        <v>2.1</v>
      </c>
      <c r="K599" s="93">
        <v>1.68</v>
      </c>
      <c r="L599" s="93">
        <v>1.21</v>
      </c>
      <c r="M599" s="5">
        <v>0.53</v>
      </c>
      <c r="N599" s="64">
        <f t="shared" si="26"/>
        <v>43983</v>
      </c>
    </row>
    <row r="600" spans="2:14" x14ac:dyDescent="0.25">
      <c r="B600" s="7">
        <v>2020</v>
      </c>
      <c r="C600" s="92">
        <v>7</v>
      </c>
      <c r="D600" s="4">
        <f t="shared" si="25"/>
        <v>44013</v>
      </c>
      <c r="E600" s="93">
        <v>-0.15</v>
      </c>
      <c r="F600" s="93">
        <v>-1.03</v>
      </c>
      <c r="G600" s="93">
        <v>-0.42</v>
      </c>
      <c r="H600" s="93">
        <v>0.47</v>
      </c>
      <c r="I600" s="93">
        <v>0.82</v>
      </c>
      <c r="J600" s="93">
        <v>2.0499999999999998</v>
      </c>
      <c r="K600" s="93">
        <v>1.65</v>
      </c>
      <c r="L600" s="93">
        <v>1.19</v>
      </c>
      <c r="M600" s="5">
        <v>0.51</v>
      </c>
      <c r="N600" s="64">
        <f t="shared" si="26"/>
        <v>44013</v>
      </c>
    </row>
    <row r="601" spans="2:14" x14ac:dyDescent="0.25">
      <c r="B601" s="7">
        <v>2020</v>
      </c>
      <c r="C601" s="92">
        <v>8</v>
      </c>
      <c r="D601" s="4">
        <f>DATE(B601,C601,1)</f>
        <v>44044</v>
      </c>
      <c r="E601" s="93">
        <v>-0.2</v>
      </c>
      <c r="F601" s="93">
        <v>-1.49</v>
      </c>
      <c r="G601" s="93">
        <v>-0.13</v>
      </c>
      <c r="H601" s="93">
        <v>0.74</v>
      </c>
      <c r="I601" s="93">
        <v>0.79</v>
      </c>
      <c r="J601" s="93">
        <v>2.02</v>
      </c>
      <c r="K601" s="93">
        <v>1.64</v>
      </c>
      <c r="L601" s="93">
        <v>1.19</v>
      </c>
      <c r="M601" s="5">
        <v>0.51</v>
      </c>
      <c r="N601" s="64">
        <f t="shared" si="26"/>
        <v>44044</v>
      </c>
    </row>
    <row r="602" spans="2:14" ht="15.75" thickBot="1" x14ac:dyDescent="0.3">
      <c r="B602" s="20">
        <v>2020</v>
      </c>
      <c r="C602" s="97">
        <v>9</v>
      </c>
      <c r="D602" s="22">
        <f t="shared" si="25"/>
        <v>44075</v>
      </c>
      <c r="E602" s="96">
        <v>-0.08</v>
      </c>
      <c r="F602" s="96">
        <v>-0.88</v>
      </c>
      <c r="G602" s="96">
        <v>-0.95</v>
      </c>
      <c r="H602" s="96">
        <v>0.27</v>
      </c>
      <c r="I602" s="96">
        <v>0.64</v>
      </c>
      <c r="J602" s="96">
        <v>2</v>
      </c>
      <c r="K602" s="96">
        <v>1.69</v>
      </c>
      <c r="L602" s="96">
        <v>1.23</v>
      </c>
      <c r="M602" s="26">
        <v>0.5</v>
      </c>
      <c r="N602" s="64">
        <f t="shared" si="26"/>
        <v>44075</v>
      </c>
    </row>
    <row r="603" spans="2:14" hidden="1" x14ac:dyDescent="0.25">
      <c r="B603" s="7">
        <v>2020</v>
      </c>
      <c r="C603" s="3">
        <v>10</v>
      </c>
      <c r="D603" s="4">
        <f t="shared" si="25"/>
        <v>44105</v>
      </c>
      <c r="E603" s="5">
        <v>-1.86</v>
      </c>
      <c r="F603" s="5">
        <v>-1.8</v>
      </c>
      <c r="G603" s="5">
        <v>-2.19</v>
      </c>
      <c r="H603" s="5">
        <v>-0.93</v>
      </c>
      <c r="I603" s="5">
        <v>0.17</v>
      </c>
      <c r="J603" s="5">
        <v>1.71</v>
      </c>
      <c r="K603" s="5">
        <v>1.53</v>
      </c>
      <c r="L603" s="5">
        <v>1.1100000000000001</v>
      </c>
      <c r="M603" s="5">
        <v>0.23</v>
      </c>
      <c r="N603" s="64">
        <f t="shared" si="26"/>
        <v>44105</v>
      </c>
    </row>
    <row r="604" spans="2:14" hidden="1" x14ac:dyDescent="0.25">
      <c r="B604" s="7">
        <v>2020</v>
      </c>
      <c r="C604" s="3">
        <v>11</v>
      </c>
      <c r="D604" s="4">
        <f t="shared" si="25"/>
        <v>44136</v>
      </c>
      <c r="E604" s="5"/>
      <c r="F604" s="5"/>
      <c r="G604" s="5"/>
      <c r="H604" s="5"/>
      <c r="I604" s="5"/>
      <c r="J604" s="5"/>
      <c r="K604" s="5"/>
      <c r="L604" s="5"/>
      <c r="M604" s="5"/>
      <c r="N604" s="64">
        <f t="shared" si="26"/>
        <v>44136</v>
      </c>
    </row>
    <row r="605" spans="2:14" hidden="1" x14ac:dyDescent="0.25">
      <c r="B605" s="7">
        <v>2020</v>
      </c>
      <c r="C605" s="3">
        <v>12</v>
      </c>
      <c r="D605" s="4">
        <f t="shared" si="25"/>
        <v>44166</v>
      </c>
      <c r="E605" s="5"/>
      <c r="F605" s="5"/>
      <c r="G605" s="5"/>
      <c r="H605" s="5"/>
      <c r="I605" s="5"/>
      <c r="J605" s="5"/>
      <c r="K605" s="5"/>
      <c r="L605" s="5"/>
      <c r="M605" s="5"/>
      <c r="N605" s="64">
        <f t="shared" si="26"/>
        <v>44166</v>
      </c>
    </row>
    <row r="606" spans="2:14" hidden="1" x14ac:dyDescent="0.25">
      <c r="B606" s="7">
        <v>2021</v>
      </c>
      <c r="C606" s="3">
        <v>1</v>
      </c>
      <c r="D606" s="4">
        <f t="shared" si="25"/>
        <v>44197</v>
      </c>
      <c r="E606" s="5"/>
      <c r="F606" s="5"/>
      <c r="G606" s="5"/>
      <c r="H606" s="5"/>
      <c r="I606" s="5"/>
      <c r="J606" s="5"/>
      <c r="K606" s="5"/>
      <c r="L606" s="5"/>
      <c r="M606" s="5"/>
      <c r="N606" s="64">
        <f t="shared" si="26"/>
        <v>44197</v>
      </c>
    </row>
    <row r="607" spans="2:14" hidden="1" x14ac:dyDescent="0.25">
      <c r="B607" s="7">
        <v>2021</v>
      </c>
      <c r="C607" s="3">
        <v>2</v>
      </c>
      <c r="D607" s="4">
        <f t="shared" si="25"/>
        <v>44228</v>
      </c>
      <c r="E607" s="5"/>
      <c r="F607" s="5"/>
      <c r="G607" s="5"/>
      <c r="H607" s="5"/>
      <c r="I607" s="5"/>
      <c r="J607" s="5"/>
      <c r="K607" s="5"/>
      <c r="L607" s="5"/>
      <c r="M607" s="5"/>
      <c r="N607" s="64">
        <f t="shared" si="26"/>
        <v>44228</v>
      </c>
    </row>
    <row r="608" spans="2:14" hidden="1" x14ac:dyDescent="0.25">
      <c r="B608" s="7">
        <v>2021</v>
      </c>
      <c r="C608" s="3">
        <v>3</v>
      </c>
      <c r="D608" s="4">
        <f t="shared" si="25"/>
        <v>44256</v>
      </c>
      <c r="E608" s="5"/>
      <c r="F608" s="5"/>
      <c r="G608" s="5"/>
      <c r="H608" s="5"/>
      <c r="I608" s="5"/>
      <c r="J608" s="5"/>
      <c r="K608" s="5"/>
      <c r="L608" s="5"/>
      <c r="M608" s="5"/>
      <c r="N608" s="64">
        <f t="shared" si="26"/>
        <v>44256</v>
      </c>
    </row>
    <row r="609" spans="1:14" hidden="1" x14ac:dyDescent="0.25">
      <c r="B609" s="7">
        <v>2021</v>
      </c>
      <c r="C609" s="3">
        <v>4</v>
      </c>
      <c r="D609" s="4">
        <f t="shared" si="25"/>
        <v>44287</v>
      </c>
      <c r="E609" s="5"/>
      <c r="F609" s="5"/>
      <c r="G609" s="5"/>
      <c r="H609" s="5"/>
      <c r="I609" s="5"/>
      <c r="J609" s="5"/>
      <c r="K609" s="5"/>
      <c r="L609" s="5"/>
      <c r="M609" s="5"/>
      <c r="N609" s="64">
        <f t="shared" si="26"/>
        <v>44287</v>
      </c>
    </row>
    <row r="610" spans="1:14" hidden="1" x14ac:dyDescent="0.25">
      <c r="B610" s="7">
        <v>2021</v>
      </c>
      <c r="C610" s="3">
        <v>5</v>
      </c>
      <c r="D610" s="4">
        <f t="shared" si="25"/>
        <v>44317</v>
      </c>
      <c r="E610" s="5"/>
      <c r="F610" s="5"/>
      <c r="G610" s="5"/>
      <c r="H610" s="5"/>
      <c r="I610" s="5"/>
      <c r="J610" s="5"/>
      <c r="K610" s="5"/>
      <c r="L610" s="5"/>
      <c r="M610" s="5"/>
      <c r="N610" s="64">
        <f t="shared" si="26"/>
        <v>44317</v>
      </c>
    </row>
    <row r="611" spans="1:14" hidden="1" x14ac:dyDescent="0.25">
      <c r="B611" s="7">
        <v>2021</v>
      </c>
      <c r="C611" s="3">
        <v>6</v>
      </c>
      <c r="D611" s="4">
        <f t="shared" si="25"/>
        <v>44348</v>
      </c>
      <c r="E611" s="5"/>
      <c r="F611" s="5"/>
      <c r="G611" s="5"/>
      <c r="H611" s="5"/>
      <c r="I611" s="5"/>
      <c r="J611" s="5"/>
      <c r="K611" s="5"/>
      <c r="L611" s="5"/>
      <c r="M611" s="5"/>
      <c r="N611" s="64">
        <f t="shared" si="26"/>
        <v>44348</v>
      </c>
    </row>
    <row r="612" spans="1:14" hidden="1" x14ac:dyDescent="0.25">
      <c r="B612" s="7">
        <v>2021</v>
      </c>
      <c r="C612" s="3">
        <v>7</v>
      </c>
      <c r="D612" s="4">
        <f t="shared" si="25"/>
        <v>44378</v>
      </c>
      <c r="E612" s="5"/>
      <c r="F612" s="5"/>
      <c r="G612" s="5"/>
      <c r="H612" s="5"/>
      <c r="I612" s="5"/>
      <c r="J612" s="5"/>
      <c r="K612" s="5"/>
      <c r="L612" s="5"/>
      <c r="M612" s="5"/>
      <c r="N612" s="64">
        <f t="shared" si="26"/>
        <v>44378</v>
      </c>
    </row>
    <row r="613" spans="1:14" hidden="1" x14ac:dyDescent="0.25">
      <c r="B613" s="7">
        <v>2021</v>
      </c>
      <c r="C613" s="3">
        <v>8</v>
      </c>
      <c r="D613" s="4">
        <f t="shared" si="25"/>
        <v>44409</v>
      </c>
      <c r="E613" s="5"/>
      <c r="F613" s="5"/>
      <c r="G613" s="5"/>
      <c r="H613" s="5"/>
      <c r="I613" s="5"/>
      <c r="J613" s="5"/>
      <c r="K613" s="5"/>
      <c r="L613" s="5"/>
      <c r="M613" s="5"/>
      <c r="N613" s="64">
        <f t="shared" si="26"/>
        <v>44409</v>
      </c>
    </row>
    <row r="614" spans="1:14" ht="15.75" hidden="1" thickBot="1" x14ac:dyDescent="0.3">
      <c r="B614" s="94">
        <v>2021</v>
      </c>
      <c r="C614" s="97">
        <v>9</v>
      </c>
      <c r="D614" s="99">
        <f t="shared" si="25"/>
        <v>44440</v>
      </c>
      <c r="E614" s="96"/>
      <c r="F614" s="96"/>
      <c r="G614" s="96"/>
      <c r="H614" s="96"/>
      <c r="I614" s="96"/>
      <c r="J614" s="96"/>
      <c r="K614" s="96"/>
      <c r="L614" s="96"/>
      <c r="M614" s="96"/>
      <c r="N614" s="64">
        <f t="shared" si="26"/>
        <v>44440</v>
      </c>
    </row>
    <row r="615" spans="1:14" x14ac:dyDescent="0.25">
      <c r="A615" t="s">
        <v>30</v>
      </c>
      <c r="B615" s="103" t="s">
        <v>25</v>
      </c>
      <c r="C615" s="104"/>
      <c r="D615" s="104"/>
      <c r="E615" s="66">
        <f>MIN(E3:E614)</f>
        <v>-2.56</v>
      </c>
      <c r="F615" s="66">
        <f t="shared" ref="F615:M615" si="27">MIN(F3:F614)</f>
        <v>-2.85</v>
      </c>
      <c r="G615" s="66">
        <f t="shared" si="27"/>
        <v>-3.27</v>
      </c>
      <c r="H615" s="66">
        <f t="shared" si="27"/>
        <v>-3.42</v>
      </c>
      <c r="I615" s="66">
        <f t="shared" si="27"/>
        <v>-3.28</v>
      </c>
      <c r="J615" s="66">
        <f t="shared" si="27"/>
        <v>-2.36</v>
      </c>
      <c r="K615" s="66">
        <f t="shared" si="27"/>
        <v>-2.04</v>
      </c>
      <c r="L615" s="66">
        <f t="shared" si="27"/>
        <v>-2.2200000000000002</v>
      </c>
      <c r="M615" s="66">
        <f t="shared" si="27"/>
        <v>-2.92</v>
      </c>
    </row>
    <row r="616" spans="1:14" x14ac:dyDescent="0.25">
      <c r="A616" t="s">
        <v>30</v>
      </c>
      <c r="B616" s="105" t="s">
        <v>26</v>
      </c>
      <c r="C616" s="106"/>
      <c r="D616" s="106"/>
      <c r="E616" s="65">
        <f>MAX(E3:E614)</f>
        <v>2.83</v>
      </c>
      <c r="F616" s="65">
        <f t="shared" ref="F616:M616" si="28">MAX(F3:F614)</f>
        <v>2.68</v>
      </c>
      <c r="G616" s="65">
        <f t="shared" si="28"/>
        <v>2.82</v>
      </c>
      <c r="H616" s="65">
        <f t="shared" si="28"/>
        <v>2.52</v>
      </c>
      <c r="I616" s="65">
        <f t="shared" si="28"/>
        <v>2.5099999999999998</v>
      </c>
      <c r="J616" s="65">
        <f t="shared" si="28"/>
        <v>2.5099999999999998</v>
      </c>
      <c r="K616" s="65">
        <f t="shared" si="28"/>
        <v>2.56</v>
      </c>
      <c r="L616" s="65">
        <f t="shared" si="28"/>
        <v>2.89</v>
      </c>
      <c r="M616" s="65">
        <f t="shared" si="28"/>
        <v>2.59</v>
      </c>
    </row>
    <row r="617" spans="1:14" ht="15.75" thickBot="1" x14ac:dyDescent="0.3">
      <c r="B617" s="107" t="s">
        <v>71</v>
      </c>
      <c r="C617" s="108"/>
      <c r="D617" s="108"/>
      <c r="E617" s="67">
        <f>VLOOKUP(E615,$E$3:$N$1088,10,FALSE)</f>
        <v>39052</v>
      </c>
      <c r="F617" s="67">
        <f>VLOOKUP(F615,$F$3:$N$1088,9,FALSE)</f>
        <v>40483</v>
      </c>
      <c r="G617" s="67">
        <f>VLOOKUP(G615,$G$3:$N$1088,8,FALSE)</f>
        <v>26724</v>
      </c>
      <c r="H617" s="67">
        <f>VLOOKUP(H615,$H$3:$N$1088,7,FALSE)</f>
        <v>26785</v>
      </c>
      <c r="I617" s="67">
        <f>VLOOKUP(I615,$I$3:$N$1088,6,FALSE)</f>
        <v>26908</v>
      </c>
      <c r="J617" s="67">
        <f>VLOOKUP(J615,$J$3:$N$1088,5,FALSE)</f>
        <v>33239</v>
      </c>
      <c r="K617" s="67">
        <f>VLOOKUP(K615,$K$3:$N$1088,4,FALSE)</f>
        <v>43160</v>
      </c>
      <c r="L617" s="67">
        <f>VLOOKUP(L615,$L$3:$N$1088,3,FALSE)</f>
        <v>36130</v>
      </c>
      <c r="M617" s="68">
        <f>VLOOKUP(M615,$M$3:$N$1088,2,FALSE)</f>
        <v>36495</v>
      </c>
    </row>
  </sheetData>
  <mergeCells count="4">
    <mergeCell ref="B1:M1"/>
    <mergeCell ref="B615:D615"/>
    <mergeCell ref="B616:D616"/>
    <mergeCell ref="B617:D617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7"/>
  <sheetViews>
    <sheetView topLeftCell="A591" workbookViewId="0">
      <selection activeCell="A603" sqref="A603:XFD614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9" t="s">
        <v>39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14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0.4</v>
      </c>
      <c r="F582" s="93">
        <v>0.75</v>
      </c>
      <c r="G582" s="93">
        <v>0.71</v>
      </c>
      <c r="H582" s="93">
        <v>0.62</v>
      </c>
      <c r="I582" s="93">
        <v>-0.05</v>
      </c>
      <c r="J582" s="93">
        <v>-0.56999999999999995</v>
      </c>
      <c r="K582" s="93">
        <v>-1.1100000000000001</v>
      </c>
      <c r="L582" s="93">
        <v>-1.69</v>
      </c>
      <c r="M582" s="95">
        <v>-1.51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5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14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2:14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2:14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2:14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2:14" x14ac:dyDescent="0.25">
      <c r="B596" s="7">
        <v>2020</v>
      </c>
      <c r="C596" s="92">
        <v>3</v>
      </c>
      <c r="D596" s="4">
        <f t="shared" si="26"/>
        <v>43891</v>
      </c>
      <c r="E596" s="93">
        <v>0.59</v>
      </c>
      <c r="F596" s="93">
        <v>0.93</v>
      </c>
      <c r="G596" s="93">
        <v>1.42</v>
      </c>
      <c r="H596" s="93">
        <v>1.41</v>
      </c>
      <c r="I596" s="93">
        <v>1.48</v>
      </c>
      <c r="J596" s="93">
        <v>2.04</v>
      </c>
      <c r="K596" s="93">
        <v>1.47</v>
      </c>
      <c r="L596" s="93">
        <v>0.9</v>
      </c>
      <c r="M596" s="5">
        <v>0.03</v>
      </c>
      <c r="N596" s="64">
        <f t="shared" si="27"/>
        <v>43891</v>
      </c>
    </row>
    <row r="597" spans="2:14" x14ac:dyDescent="0.25">
      <c r="B597" s="7">
        <v>2020</v>
      </c>
      <c r="C597" s="92">
        <v>4</v>
      </c>
      <c r="D597" s="4">
        <f t="shared" si="26"/>
        <v>43922</v>
      </c>
      <c r="E597" s="93">
        <v>-0.43</v>
      </c>
      <c r="F597" s="93">
        <v>0.56000000000000005</v>
      </c>
      <c r="G597" s="93">
        <v>1.1399999999999999</v>
      </c>
      <c r="H597" s="93">
        <v>1.39</v>
      </c>
      <c r="I597" s="93">
        <v>1.48</v>
      </c>
      <c r="J597" s="93">
        <v>2.0699999999999998</v>
      </c>
      <c r="K597" s="93">
        <v>1.45</v>
      </c>
      <c r="L597" s="93">
        <v>0.9</v>
      </c>
      <c r="M597" s="5">
        <v>0.05</v>
      </c>
      <c r="N597" s="64">
        <f t="shared" si="27"/>
        <v>43922</v>
      </c>
    </row>
    <row r="598" spans="2:14" x14ac:dyDescent="0.25">
      <c r="B598" s="7">
        <v>2020</v>
      </c>
      <c r="C598" s="92">
        <v>5</v>
      </c>
      <c r="D598" s="4">
        <f t="shared" si="26"/>
        <v>43952</v>
      </c>
      <c r="E598" s="93">
        <v>0.06</v>
      </c>
      <c r="F598" s="93">
        <v>0.09</v>
      </c>
      <c r="G598" s="93">
        <v>1.48</v>
      </c>
      <c r="H598" s="93">
        <v>1.37</v>
      </c>
      <c r="I598" s="93">
        <v>1.51</v>
      </c>
      <c r="J598" s="93">
        <v>2.0499999999999998</v>
      </c>
      <c r="K598" s="93">
        <v>1.37</v>
      </c>
      <c r="L598" s="93">
        <v>0.89</v>
      </c>
      <c r="M598" s="5">
        <v>0.08</v>
      </c>
      <c r="N598" s="64">
        <f t="shared" si="27"/>
        <v>43952</v>
      </c>
    </row>
    <row r="599" spans="2:14" x14ac:dyDescent="0.25">
      <c r="B599" s="7">
        <v>2020</v>
      </c>
      <c r="C599" s="92">
        <v>6</v>
      </c>
      <c r="D599" s="4">
        <f t="shared" si="26"/>
        <v>43983</v>
      </c>
      <c r="E599" s="93" t="s">
        <v>78</v>
      </c>
      <c r="F599" s="93">
        <v>-0.71</v>
      </c>
      <c r="G599" s="93">
        <v>0.73</v>
      </c>
      <c r="H599" s="93">
        <v>1.32</v>
      </c>
      <c r="I599" s="93">
        <v>1.34</v>
      </c>
      <c r="J599" s="93">
        <v>2.02</v>
      </c>
      <c r="K599" s="93">
        <v>1.34</v>
      </c>
      <c r="L599" s="93">
        <v>0.88</v>
      </c>
      <c r="M599" s="5">
        <v>-0.03</v>
      </c>
      <c r="N599" s="64">
        <f t="shared" si="27"/>
        <v>43983</v>
      </c>
    </row>
    <row r="600" spans="2:14" x14ac:dyDescent="0.25">
      <c r="B600" s="7">
        <v>2020</v>
      </c>
      <c r="C600" s="92">
        <v>7</v>
      </c>
      <c r="D600" s="4">
        <f t="shared" si="26"/>
        <v>44013</v>
      </c>
      <c r="E600" s="93" t="s">
        <v>78</v>
      </c>
      <c r="F600" s="93">
        <v>-0.2</v>
      </c>
      <c r="G600" s="93">
        <v>0.41</v>
      </c>
      <c r="H600" s="93">
        <v>1.0900000000000001</v>
      </c>
      <c r="I600" s="93">
        <v>1.34</v>
      </c>
      <c r="J600" s="93">
        <v>2.02</v>
      </c>
      <c r="K600" s="93">
        <v>1.34</v>
      </c>
      <c r="L600" s="93">
        <v>0.88</v>
      </c>
      <c r="M600" s="5">
        <v>-0.03</v>
      </c>
      <c r="N600" s="64">
        <f t="shared" si="27"/>
        <v>44013</v>
      </c>
    </row>
    <row r="601" spans="2:14" x14ac:dyDescent="0.25">
      <c r="B601" s="7">
        <v>2020</v>
      </c>
      <c r="C601" s="92">
        <v>8</v>
      </c>
      <c r="D601" s="4">
        <f>DATE(B601,C601,1)</f>
        <v>44044</v>
      </c>
      <c r="E601" s="93" t="s">
        <v>78</v>
      </c>
      <c r="F601" s="93" t="s">
        <v>78</v>
      </c>
      <c r="G601" s="93">
        <v>-0.02</v>
      </c>
      <c r="H601" s="93">
        <v>1.44</v>
      </c>
      <c r="I601" s="93">
        <v>1.34</v>
      </c>
      <c r="J601" s="93">
        <v>2.02</v>
      </c>
      <c r="K601" s="93">
        <v>1.34</v>
      </c>
      <c r="L601" s="93">
        <v>0.88</v>
      </c>
      <c r="M601" s="5">
        <v>-0.03</v>
      </c>
      <c r="N601" s="64">
        <f t="shared" si="27"/>
        <v>44044</v>
      </c>
    </row>
    <row r="602" spans="2:14" ht="15.75" thickBot="1" x14ac:dyDescent="0.3">
      <c r="B602" s="20">
        <v>2020</v>
      </c>
      <c r="C602" s="97">
        <v>9</v>
      </c>
      <c r="D602" s="22">
        <f t="shared" si="26"/>
        <v>44075</v>
      </c>
      <c r="E602" s="96" t="s">
        <v>78</v>
      </c>
      <c r="F602" s="96" t="s">
        <v>78</v>
      </c>
      <c r="G602" s="96">
        <v>-0.79</v>
      </c>
      <c r="H602" s="96">
        <v>0.7</v>
      </c>
      <c r="I602" s="96">
        <v>1.32</v>
      </c>
      <c r="J602" s="96">
        <v>2.0499999999999998</v>
      </c>
      <c r="K602" s="96">
        <v>1.36</v>
      </c>
      <c r="L602" s="96">
        <v>0.88</v>
      </c>
      <c r="M602" s="26">
        <v>-0.01</v>
      </c>
      <c r="N602" s="64">
        <f t="shared" si="27"/>
        <v>44075</v>
      </c>
    </row>
    <row r="603" spans="2:14" hidden="1" x14ac:dyDescent="0.25">
      <c r="B603" s="7">
        <v>2020</v>
      </c>
      <c r="C603" s="3">
        <v>10</v>
      </c>
      <c r="D603" s="4">
        <f t="shared" si="26"/>
        <v>44105</v>
      </c>
      <c r="E603" s="5">
        <v>-1.42</v>
      </c>
      <c r="F603" s="5">
        <v>-1.75</v>
      </c>
      <c r="G603" s="5">
        <v>-1.45</v>
      </c>
      <c r="H603" s="5">
        <v>0</v>
      </c>
      <c r="I603" s="5">
        <v>0.9</v>
      </c>
      <c r="J603" s="5">
        <v>1.88</v>
      </c>
      <c r="K603" s="5">
        <v>1.26</v>
      </c>
      <c r="L603" s="5">
        <v>0.72</v>
      </c>
      <c r="M603" s="5">
        <v>-0.14000000000000001</v>
      </c>
      <c r="N603" s="64">
        <f t="shared" si="27"/>
        <v>44105</v>
      </c>
    </row>
    <row r="604" spans="2:14" hidden="1" x14ac:dyDescent="0.25">
      <c r="B604" s="7">
        <v>2020</v>
      </c>
      <c r="C604" s="3">
        <v>11</v>
      </c>
      <c r="D604" s="4">
        <f t="shared" si="26"/>
        <v>44136</v>
      </c>
      <c r="E604" s="5"/>
      <c r="F604" s="5"/>
      <c r="G604" s="5"/>
      <c r="H604" s="5"/>
      <c r="I604" s="5"/>
      <c r="J604" s="5"/>
      <c r="K604" s="5"/>
      <c r="L604" s="5"/>
      <c r="M604" s="5"/>
      <c r="N604" s="64">
        <f t="shared" si="27"/>
        <v>44136</v>
      </c>
    </row>
    <row r="605" spans="2:14" hidden="1" x14ac:dyDescent="0.25">
      <c r="B605" s="7">
        <v>2020</v>
      </c>
      <c r="C605" s="3">
        <v>12</v>
      </c>
      <c r="D605" s="4">
        <f t="shared" si="26"/>
        <v>44166</v>
      </c>
      <c r="E605" s="5"/>
      <c r="F605" s="5"/>
      <c r="G605" s="5"/>
      <c r="H605" s="5"/>
      <c r="I605" s="5"/>
      <c r="J605" s="5"/>
      <c r="K605" s="5"/>
      <c r="L605" s="5"/>
      <c r="M605" s="5"/>
      <c r="N605" s="64">
        <f t="shared" si="27"/>
        <v>44166</v>
      </c>
    </row>
    <row r="606" spans="2:14" hidden="1" x14ac:dyDescent="0.25">
      <c r="B606" s="7">
        <v>2021</v>
      </c>
      <c r="C606" s="3">
        <v>1</v>
      </c>
      <c r="D606" s="4">
        <f t="shared" si="26"/>
        <v>44197</v>
      </c>
      <c r="E606" s="5"/>
      <c r="F606" s="5"/>
      <c r="G606" s="5"/>
      <c r="H606" s="5"/>
      <c r="I606" s="5"/>
      <c r="J606" s="5"/>
      <c r="K606" s="5"/>
      <c r="L606" s="5"/>
      <c r="M606" s="5"/>
      <c r="N606" s="64">
        <f t="shared" si="27"/>
        <v>44197</v>
      </c>
    </row>
    <row r="607" spans="2:14" hidden="1" x14ac:dyDescent="0.25">
      <c r="B607" s="7">
        <v>2021</v>
      </c>
      <c r="C607" s="3">
        <v>2</v>
      </c>
      <c r="D607" s="4">
        <f t="shared" si="26"/>
        <v>44228</v>
      </c>
      <c r="E607" s="5"/>
      <c r="F607" s="5"/>
      <c r="G607" s="5"/>
      <c r="H607" s="5"/>
      <c r="I607" s="5"/>
      <c r="J607" s="5"/>
      <c r="K607" s="5"/>
      <c r="L607" s="5"/>
      <c r="M607" s="5"/>
      <c r="N607" s="64">
        <f t="shared" si="27"/>
        <v>44228</v>
      </c>
    </row>
    <row r="608" spans="2:14" hidden="1" x14ac:dyDescent="0.25">
      <c r="B608" s="7">
        <v>2021</v>
      </c>
      <c r="C608" s="3">
        <v>3</v>
      </c>
      <c r="D608" s="4">
        <f t="shared" si="26"/>
        <v>44256</v>
      </c>
      <c r="E608" s="5"/>
      <c r="F608" s="5"/>
      <c r="G608" s="5"/>
      <c r="H608" s="5"/>
      <c r="I608" s="5"/>
      <c r="J608" s="5"/>
      <c r="K608" s="5"/>
      <c r="L608" s="5"/>
      <c r="M608" s="5"/>
      <c r="N608" s="64">
        <f t="shared" si="27"/>
        <v>44256</v>
      </c>
    </row>
    <row r="609" spans="1:14" hidden="1" x14ac:dyDescent="0.25">
      <c r="B609" s="7">
        <v>2021</v>
      </c>
      <c r="C609" s="3">
        <v>4</v>
      </c>
      <c r="D609" s="4">
        <f t="shared" si="26"/>
        <v>44287</v>
      </c>
      <c r="E609" s="5"/>
      <c r="F609" s="5"/>
      <c r="G609" s="5"/>
      <c r="H609" s="5"/>
      <c r="I609" s="5"/>
      <c r="J609" s="5"/>
      <c r="K609" s="5"/>
      <c r="L609" s="5"/>
      <c r="M609" s="5"/>
      <c r="N609" s="64">
        <f t="shared" si="27"/>
        <v>44287</v>
      </c>
    </row>
    <row r="610" spans="1:14" hidden="1" x14ac:dyDescent="0.25">
      <c r="B610" s="7">
        <v>2021</v>
      </c>
      <c r="C610" s="3">
        <v>5</v>
      </c>
      <c r="D610" s="4">
        <f t="shared" si="26"/>
        <v>44317</v>
      </c>
      <c r="E610" s="5"/>
      <c r="F610" s="5"/>
      <c r="G610" s="5"/>
      <c r="H610" s="5"/>
      <c r="I610" s="5"/>
      <c r="J610" s="5"/>
      <c r="K610" s="5"/>
      <c r="L610" s="5"/>
      <c r="M610" s="5"/>
      <c r="N610" s="64">
        <f t="shared" si="27"/>
        <v>44317</v>
      </c>
    </row>
    <row r="611" spans="1:14" hidden="1" x14ac:dyDescent="0.25">
      <c r="B611" s="7">
        <v>2021</v>
      </c>
      <c r="C611" s="3">
        <v>6</v>
      </c>
      <c r="D611" s="4">
        <f t="shared" si="26"/>
        <v>44348</v>
      </c>
      <c r="E611" s="5"/>
      <c r="F611" s="5"/>
      <c r="G611" s="5"/>
      <c r="H611" s="5"/>
      <c r="I611" s="5"/>
      <c r="J611" s="5"/>
      <c r="K611" s="5"/>
      <c r="L611" s="5"/>
      <c r="M611" s="5"/>
      <c r="N611" s="64">
        <f t="shared" si="27"/>
        <v>44348</v>
      </c>
    </row>
    <row r="612" spans="1:14" hidden="1" x14ac:dyDescent="0.25">
      <c r="B612" s="7">
        <v>2021</v>
      </c>
      <c r="C612" s="3">
        <v>7</v>
      </c>
      <c r="D612" s="4">
        <f t="shared" si="26"/>
        <v>44378</v>
      </c>
      <c r="E612" s="5"/>
      <c r="F612" s="5"/>
      <c r="G612" s="5"/>
      <c r="H612" s="5"/>
      <c r="I612" s="5"/>
      <c r="J612" s="5"/>
      <c r="K612" s="5"/>
      <c r="L612" s="5"/>
      <c r="M612" s="5"/>
      <c r="N612" s="64">
        <f t="shared" si="27"/>
        <v>44378</v>
      </c>
    </row>
    <row r="613" spans="1:14" hidden="1" x14ac:dyDescent="0.25">
      <c r="B613" s="7">
        <v>2021</v>
      </c>
      <c r="C613" s="3">
        <v>8</v>
      </c>
      <c r="D613" s="4">
        <f t="shared" si="26"/>
        <v>44409</v>
      </c>
      <c r="E613" s="5"/>
      <c r="F613" s="5"/>
      <c r="G613" s="5"/>
      <c r="H613" s="5"/>
      <c r="I613" s="5"/>
      <c r="J613" s="5"/>
      <c r="K613" s="5"/>
      <c r="L613" s="5"/>
      <c r="M613" s="5"/>
      <c r="N613" s="64">
        <f t="shared" si="27"/>
        <v>44409</v>
      </c>
    </row>
    <row r="614" spans="1:14" ht="15.75" hidden="1" thickBot="1" x14ac:dyDescent="0.3">
      <c r="B614" s="94">
        <v>2021</v>
      </c>
      <c r="C614" s="97">
        <v>9</v>
      </c>
      <c r="D614" s="99">
        <f t="shared" si="26"/>
        <v>44440</v>
      </c>
      <c r="E614" s="96"/>
      <c r="F614" s="96"/>
      <c r="G614" s="96"/>
      <c r="H614" s="96"/>
      <c r="I614" s="96"/>
      <c r="J614" s="96"/>
      <c r="K614" s="96"/>
      <c r="L614" s="96"/>
      <c r="M614" s="96"/>
      <c r="N614" s="64">
        <f t="shared" si="27"/>
        <v>44440</v>
      </c>
    </row>
    <row r="615" spans="1:14" x14ac:dyDescent="0.25">
      <c r="A615" t="s">
        <v>31</v>
      </c>
      <c r="B615" s="103" t="s">
        <v>25</v>
      </c>
      <c r="C615" s="104"/>
      <c r="D615" s="104"/>
      <c r="E615" s="66">
        <f>MIN(E3:E614)</f>
        <v>-2.25</v>
      </c>
      <c r="F615" s="66">
        <f t="shared" ref="F615:M615" si="28">MIN(F3:F614)</f>
        <v>-2.99</v>
      </c>
      <c r="G615" s="66">
        <f t="shared" si="28"/>
        <v>-2.92</v>
      </c>
      <c r="H615" s="66">
        <f t="shared" si="28"/>
        <v>-2.76</v>
      </c>
      <c r="I615" s="66">
        <f t="shared" si="28"/>
        <v>-2.62</v>
      </c>
      <c r="J615" s="66">
        <f t="shared" si="28"/>
        <v>-2.15</v>
      </c>
      <c r="K615" s="66">
        <f t="shared" si="28"/>
        <v>-2.31</v>
      </c>
      <c r="L615" s="66">
        <f t="shared" si="28"/>
        <v>-2.73</v>
      </c>
      <c r="M615" s="66">
        <f t="shared" si="28"/>
        <v>-3.23</v>
      </c>
    </row>
    <row r="616" spans="1:14" x14ac:dyDescent="0.25">
      <c r="A616" t="s">
        <v>31</v>
      </c>
      <c r="B616" s="105" t="s">
        <v>26</v>
      </c>
      <c r="C616" s="106"/>
      <c r="D616" s="106"/>
      <c r="E616" s="65">
        <f>MAX(E3:E614)</f>
        <v>3.12</v>
      </c>
      <c r="F616" s="65">
        <f t="shared" ref="F616:M616" si="29">MAX(F3:F614)</f>
        <v>2.5</v>
      </c>
      <c r="G616" s="65">
        <f t="shared" si="29"/>
        <v>2.57</v>
      </c>
      <c r="H616" s="65">
        <f t="shared" si="29"/>
        <v>2.71</v>
      </c>
      <c r="I616" s="65">
        <f t="shared" si="29"/>
        <v>2.65</v>
      </c>
      <c r="J616" s="65">
        <f t="shared" si="29"/>
        <v>2.3199999999999998</v>
      </c>
      <c r="K616" s="65">
        <f t="shared" si="29"/>
        <v>1.89</v>
      </c>
      <c r="L616" s="65">
        <f t="shared" si="29"/>
        <v>2.19</v>
      </c>
      <c r="M616" s="65">
        <f t="shared" si="29"/>
        <v>1.91</v>
      </c>
    </row>
    <row r="617" spans="1:14" ht="15.75" thickBot="1" x14ac:dyDescent="0.3">
      <c r="B617" s="107" t="s">
        <v>71</v>
      </c>
      <c r="C617" s="108"/>
      <c r="D617" s="108"/>
      <c r="E617" s="67">
        <f>VLOOKUP(E615,$E$3:$N$1088,10,FALSE)</f>
        <v>35431</v>
      </c>
      <c r="F617" s="67">
        <f>VLOOKUP(F615,$F$3:$N$1088,9,FALSE)</f>
        <v>38108</v>
      </c>
      <c r="G617" s="67">
        <f>VLOOKUP(G615,$G$3:$N$1088,8,FALSE)</f>
        <v>41579</v>
      </c>
      <c r="H617" s="67">
        <f>VLOOKUP(H615,$H$3:$N$1088,7,FALSE)</f>
        <v>26785</v>
      </c>
      <c r="I617" s="67">
        <f>VLOOKUP(I615,$I$3:$N$1088,6,FALSE)</f>
        <v>26908</v>
      </c>
      <c r="J617" s="67">
        <f>VLOOKUP(J615,$J$3:$N$1088,5,FALSE)</f>
        <v>33208</v>
      </c>
      <c r="K617" s="67">
        <f>VLOOKUP(K615,$K$3:$N$1088,4,FALSE)</f>
        <v>35765</v>
      </c>
      <c r="L617" s="67">
        <f>VLOOKUP(L615,$L$3:$N$1088,3,FALSE)</f>
        <v>36100</v>
      </c>
      <c r="M617" s="68">
        <f>VLOOKUP(M615,$M$3:$N$1088,2,FALSE)</f>
        <v>36495</v>
      </c>
    </row>
  </sheetData>
  <mergeCells count="4">
    <mergeCell ref="B1:M1"/>
    <mergeCell ref="B615:D615"/>
    <mergeCell ref="B616:D616"/>
    <mergeCell ref="B617:D617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7"/>
  <sheetViews>
    <sheetView topLeftCell="A595" workbookViewId="0">
      <selection activeCell="A603" sqref="A603:XFD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9" t="s">
        <v>40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14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1.1000000000000001</v>
      </c>
      <c r="F582" s="93">
        <v>1.27</v>
      </c>
      <c r="G582" s="93">
        <v>1.4</v>
      </c>
      <c r="H582" s="93">
        <v>1.59</v>
      </c>
      <c r="I582" s="93">
        <v>0.87</v>
      </c>
      <c r="J582" s="93">
        <v>0.22</v>
      </c>
      <c r="K582" s="93">
        <v>-0.35</v>
      </c>
      <c r="L582" s="93">
        <v>-0.59</v>
      </c>
      <c r="M582" s="95">
        <v>-0.18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5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14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2:14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2:14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2:14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2:14" x14ac:dyDescent="0.25">
      <c r="B596" s="7">
        <v>2020</v>
      </c>
      <c r="C596" s="92">
        <v>3</v>
      </c>
      <c r="D596" s="4">
        <f t="shared" si="26"/>
        <v>43891</v>
      </c>
      <c r="E596" s="93">
        <v>0.65</v>
      </c>
      <c r="F596" s="93">
        <v>0.7</v>
      </c>
      <c r="G596" s="93">
        <v>1.3</v>
      </c>
      <c r="H596" s="93">
        <v>1.36</v>
      </c>
      <c r="I596" s="93">
        <v>1.41</v>
      </c>
      <c r="J596" s="93">
        <v>2.4500000000000002</v>
      </c>
      <c r="K596" s="93">
        <v>1.95</v>
      </c>
      <c r="L596" s="93">
        <v>1.45</v>
      </c>
      <c r="M596" s="5">
        <v>0.81</v>
      </c>
      <c r="N596" s="64">
        <f t="shared" si="27"/>
        <v>43891</v>
      </c>
    </row>
    <row r="597" spans="2:14" x14ac:dyDescent="0.25">
      <c r="B597" s="7">
        <v>2020</v>
      </c>
      <c r="C597" s="92">
        <v>4</v>
      </c>
      <c r="D597" s="4">
        <f t="shared" si="26"/>
        <v>43922</v>
      </c>
      <c r="E597" s="93">
        <v>0.37</v>
      </c>
      <c r="F597" s="93">
        <v>0.19</v>
      </c>
      <c r="G597" s="93">
        <v>0.97</v>
      </c>
      <c r="H597" s="93">
        <v>1.39</v>
      </c>
      <c r="I597" s="93">
        <v>1.3</v>
      </c>
      <c r="J597" s="93">
        <v>2.48</v>
      </c>
      <c r="K597" s="93">
        <v>1.92</v>
      </c>
      <c r="L597" s="93">
        <v>1.52</v>
      </c>
      <c r="M597" s="5">
        <v>0.9</v>
      </c>
      <c r="N597" s="64">
        <f t="shared" si="27"/>
        <v>43922</v>
      </c>
    </row>
    <row r="598" spans="2:14" x14ac:dyDescent="0.25">
      <c r="B598" s="7">
        <v>2020</v>
      </c>
      <c r="C598" s="92">
        <v>5</v>
      </c>
      <c r="D598" s="4">
        <f t="shared" si="26"/>
        <v>43952</v>
      </c>
      <c r="E598" s="93">
        <v>-0.24</v>
      </c>
      <c r="F598" s="93">
        <v>0.38</v>
      </c>
      <c r="G598" s="93">
        <v>1.21</v>
      </c>
      <c r="H598" s="93">
        <v>1.31</v>
      </c>
      <c r="I598" s="93">
        <v>1.37</v>
      </c>
      <c r="J598" s="93">
        <v>2.41</v>
      </c>
      <c r="K598" s="93">
        <v>1.93</v>
      </c>
      <c r="L598" s="93">
        <v>1.49</v>
      </c>
      <c r="M598" s="5">
        <v>0.94</v>
      </c>
      <c r="N598" s="64">
        <f t="shared" si="27"/>
        <v>43952</v>
      </c>
    </row>
    <row r="599" spans="2:14" x14ac:dyDescent="0.25">
      <c r="B599" s="7">
        <v>2020</v>
      </c>
      <c r="C599" s="92">
        <v>6</v>
      </c>
      <c r="D599" s="4">
        <f t="shared" si="26"/>
        <v>43983</v>
      </c>
      <c r="E599" s="93">
        <v>-0.7</v>
      </c>
      <c r="F599" s="93">
        <v>-0.38</v>
      </c>
      <c r="G599" s="93">
        <v>0.53</v>
      </c>
      <c r="H599" s="93">
        <v>1.2</v>
      </c>
      <c r="I599" s="93">
        <v>1.26</v>
      </c>
      <c r="J599" s="93">
        <v>2.31</v>
      </c>
      <c r="K599" s="93">
        <v>1.94</v>
      </c>
      <c r="L599" s="93">
        <v>1.47</v>
      </c>
      <c r="M599" s="5">
        <v>0.89</v>
      </c>
      <c r="N599" s="64">
        <f t="shared" si="27"/>
        <v>43983</v>
      </c>
    </row>
    <row r="600" spans="2:14" x14ac:dyDescent="0.25">
      <c r="B600" s="7">
        <v>2020</v>
      </c>
      <c r="C600" s="92">
        <v>7</v>
      </c>
      <c r="D600" s="4">
        <f t="shared" si="26"/>
        <v>44013</v>
      </c>
      <c r="E600" s="93">
        <v>0.05</v>
      </c>
      <c r="F600" s="93">
        <v>-0.82</v>
      </c>
      <c r="G600" s="93">
        <v>-0.14000000000000001</v>
      </c>
      <c r="H600" s="93">
        <v>0.83</v>
      </c>
      <c r="I600" s="93">
        <v>1.25</v>
      </c>
      <c r="J600" s="93">
        <v>2.29</v>
      </c>
      <c r="K600" s="93">
        <v>1.93</v>
      </c>
      <c r="L600" s="93">
        <v>1.46</v>
      </c>
      <c r="M600" s="5">
        <v>0.87</v>
      </c>
      <c r="N600" s="64">
        <f t="shared" si="27"/>
        <v>44013</v>
      </c>
    </row>
    <row r="601" spans="2:14" x14ac:dyDescent="0.25">
      <c r="B601" s="7">
        <v>2020</v>
      </c>
      <c r="C601" s="92">
        <v>8</v>
      </c>
      <c r="D601" s="4">
        <f>DATE(B601,C601,1)</f>
        <v>44044</v>
      </c>
      <c r="E601" s="93">
        <v>-0.05</v>
      </c>
      <c r="F601" s="93">
        <v>-1.3</v>
      </c>
      <c r="G601" s="93">
        <v>0.09</v>
      </c>
      <c r="H601" s="93">
        <v>1.1000000000000001</v>
      </c>
      <c r="I601" s="93">
        <v>1.2</v>
      </c>
      <c r="J601" s="93">
        <v>2.2799999999999998</v>
      </c>
      <c r="K601" s="93">
        <v>1.93</v>
      </c>
      <c r="L601" s="93">
        <v>1.46</v>
      </c>
      <c r="M601" s="5">
        <v>0.87</v>
      </c>
      <c r="N601" s="64">
        <f t="shared" si="27"/>
        <v>44044</v>
      </c>
    </row>
    <row r="602" spans="2:14" x14ac:dyDescent="0.25">
      <c r="B602" s="20">
        <v>2020</v>
      </c>
      <c r="C602" s="97">
        <v>9</v>
      </c>
      <c r="D602" s="22">
        <f t="shared" si="26"/>
        <v>44075</v>
      </c>
      <c r="E602" s="96">
        <v>-0.4</v>
      </c>
      <c r="F602" s="96">
        <v>-1.0900000000000001</v>
      </c>
      <c r="G602" s="96">
        <v>-0.66</v>
      </c>
      <c r="H602" s="96">
        <v>0.42</v>
      </c>
      <c r="I602" s="96">
        <v>1.1200000000000001</v>
      </c>
      <c r="J602" s="96">
        <v>2.31</v>
      </c>
      <c r="K602" s="96">
        <v>1.96</v>
      </c>
      <c r="L602" s="96">
        <v>1.48</v>
      </c>
      <c r="M602" s="26">
        <v>0.9</v>
      </c>
      <c r="N602" s="64">
        <f t="shared" si="27"/>
        <v>44075</v>
      </c>
    </row>
    <row r="603" spans="2:14" ht="15.75" thickBot="1" x14ac:dyDescent="0.3">
      <c r="B603" s="7">
        <v>2020</v>
      </c>
      <c r="C603" s="3">
        <v>10</v>
      </c>
      <c r="D603" s="4">
        <f t="shared" si="26"/>
        <v>44105</v>
      </c>
      <c r="E603" s="5">
        <v>-2.06</v>
      </c>
      <c r="F603" s="5">
        <v>-2.85</v>
      </c>
      <c r="G603" s="5">
        <v>-2.2400000000000002</v>
      </c>
      <c r="H603" s="5">
        <v>-0.73</v>
      </c>
      <c r="I603" s="5">
        <v>0.56000000000000005</v>
      </c>
      <c r="J603" s="5">
        <v>2.0699999999999998</v>
      </c>
      <c r="K603" s="5">
        <v>1.78</v>
      </c>
      <c r="L603" s="5">
        <v>1.35</v>
      </c>
      <c r="M603" s="5">
        <v>0.49</v>
      </c>
      <c r="N603" s="64">
        <f t="shared" si="27"/>
        <v>44105</v>
      </c>
    </row>
    <row r="604" spans="2:14" hidden="1" x14ac:dyDescent="0.25">
      <c r="B604" s="7">
        <v>2020</v>
      </c>
      <c r="C604" s="3">
        <v>11</v>
      </c>
      <c r="D604" s="4">
        <f t="shared" si="26"/>
        <v>44136</v>
      </c>
      <c r="E604" s="5"/>
      <c r="F604" s="5"/>
      <c r="G604" s="5"/>
      <c r="H604" s="5"/>
      <c r="I604" s="5"/>
      <c r="J604" s="5"/>
      <c r="K604" s="5"/>
      <c r="L604" s="5"/>
      <c r="M604" s="5"/>
      <c r="N604" s="64">
        <f t="shared" si="27"/>
        <v>44136</v>
      </c>
    </row>
    <row r="605" spans="2:14" hidden="1" x14ac:dyDescent="0.25">
      <c r="B605" s="7">
        <v>2020</v>
      </c>
      <c r="C605" s="3">
        <v>12</v>
      </c>
      <c r="D605" s="4">
        <f t="shared" si="26"/>
        <v>44166</v>
      </c>
      <c r="E605" s="5"/>
      <c r="F605" s="5"/>
      <c r="G605" s="5"/>
      <c r="H605" s="5"/>
      <c r="I605" s="5"/>
      <c r="J605" s="5"/>
      <c r="K605" s="5"/>
      <c r="L605" s="5"/>
      <c r="M605" s="5"/>
      <c r="N605" s="64">
        <f t="shared" si="27"/>
        <v>44166</v>
      </c>
    </row>
    <row r="606" spans="2:14" hidden="1" x14ac:dyDescent="0.25">
      <c r="B606" s="7">
        <v>2021</v>
      </c>
      <c r="C606" s="3">
        <v>1</v>
      </c>
      <c r="D606" s="4">
        <f t="shared" si="26"/>
        <v>44197</v>
      </c>
      <c r="E606" s="5"/>
      <c r="F606" s="5"/>
      <c r="G606" s="5"/>
      <c r="H606" s="5"/>
      <c r="I606" s="5"/>
      <c r="J606" s="5"/>
      <c r="K606" s="5"/>
      <c r="L606" s="5"/>
      <c r="M606" s="5"/>
      <c r="N606" s="64">
        <f t="shared" si="27"/>
        <v>44197</v>
      </c>
    </row>
    <row r="607" spans="2:14" hidden="1" x14ac:dyDescent="0.25">
      <c r="B607" s="7">
        <v>2021</v>
      </c>
      <c r="C607" s="3">
        <v>2</v>
      </c>
      <c r="D607" s="4">
        <f t="shared" si="26"/>
        <v>44228</v>
      </c>
      <c r="E607" s="5"/>
      <c r="F607" s="5"/>
      <c r="G607" s="5"/>
      <c r="H607" s="5"/>
      <c r="I607" s="5"/>
      <c r="J607" s="5"/>
      <c r="K607" s="5"/>
      <c r="L607" s="5"/>
      <c r="M607" s="5"/>
      <c r="N607" s="64">
        <f t="shared" si="27"/>
        <v>44228</v>
      </c>
    </row>
    <row r="608" spans="2:14" hidden="1" x14ac:dyDescent="0.25">
      <c r="B608" s="7">
        <v>2021</v>
      </c>
      <c r="C608" s="3">
        <v>3</v>
      </c>
      <c r="D608" s="4">
        <f t="shared" si="26"/>
        <v>44256</v>
      </c>
      <c r="E608" s="5"/>
      <c r="F608" s="5"/>
      <c r="G608" s="5"/>
      <c r="H608" s="5"/>
      <c r="I608" s="5"/>
      <c r="J608" s="5"/>
      <c r="K608" s="5"/>
      <c r="L608" s="5"/>
      <c r="M608" s="5"/>
      <c r="N608" s="64">
        <f t="shared" si="27"/>
        <v>44256</v>
      </c>
    </row>
    <row r="609" spans="1:14" hidden="1" x14ac:dyDescent="0.25">
      <c r="B609" s="7">
        <v>2021</v>
      </c>
      <c r="C609" s="3">
        <v>4</v>
      </c>
      <c r="D609" s="4">
        <f t="shared" si="26"/>
        <v>44287</v>
      </c>
      <c r="E609" s="5"/>
      <c r="F609" s="5"/>
      <c r="G609" s="5"/>
      <c r="H609" s="5"/>
      <c r="I609" s="5"/>
      <c r="J609" s="5"/>
      <c r="K609" s="5"/>
      <c r="L609" s="5"/>
      <c r="M609" s="5"/>
      <c r="N609" s="64">
        <f t="shared" si="27"/>
        <v>44287</v>
      </c>
    </row>
    <row r="610" spans="1:14" hidden="1" x14ac:dyDescent="0.25">
      <c r="B610" s="7">
        <v>2021</v>
      </c>
      <c r="C610" s="3">
        <v>5</v>
      </c>
      <c r="D610" s="4">
        <f t="shared" si="26"/>
        <v>44317</v>
      </c>
      <c r="E610" s="5"/>
      <c r="F610" s="5"/>
      <c r="G610" s="5"/>
      <c r="H610" s="5"/>
      <c r="I610" s="5"/>
      <c r="J610" s="5"/>
      <c r="K610" s="5"/>
      <c r="L610" s="5"/>
      <c r="M610" s="5"/>
      <c r="N610" s="64">
        <f t="shared" si="27"/>
        <v>44317</v>
      </c>
    </row>
    <row r="611" spans="1:14" hidden="1" x14ac:dyDescent="0.25">
      <c r="B611" s="7">
        <v>2021</v>
      </c>
      <c r="C611" s="3">
        <v>6</v>
      </c>
      <c r="D611" s="4">
        <f t="shared" si="26"/>
        <v>44348</v>
      </c>
      <c r="E611" s="5"/>
      <c r="F611" s="5"/>
      <c r="G611" s="5"/>
      <c r="H611" s="5"/>
      <c r="I611" s="5"/>
      <c r="J611" s="5"/>
      <c r="K611" s="5"/>
      <c r="L611" s="5"/>
      <c r="M611" s="5"/>
      <c r="N611" s="64">
        <f t="shared" si="27"/>
        <v>44348</v>
      </c>
    </row>
    <row r="612" spans="1:14" hidden="1" x14ac:dyDescent="0.25">
      <c r="B612" s="7">
        <v>2021</v>
      </c>
      <c r="C612" s="3">
        <v>7</v>
      </c>
      <c r="D612" s="4">
        <f t="shared" si="26"/>
        <v>44378</v>
      </c>
      <c r="E612" s="5"/>
      <c r="F612" s="5"/>
      <c r="G612" s="5"/>
      <c r="H612" s="5"/>
      <c r="I612" s="5"/>
      <c r="J612" s="5"/>
      <c r="K612" s="5"/>
      <c r="L612" s="5"/>
      <c r="M612" s="5"/>
      <c r="N612" s="64">
        <f t="shared" si="27"/>
        <v>44378</v>
      </c>
    </row>
    <row r="613" spans="1:14" hidden="1" x14ac:dyDescent="0.25">
      <c r="B613" s="7">
        <v>2021</v>
      </c>
      <c r="C613" s="3">
        <v>8</v>
      </c>
      <c r="D613" s="4">
        <f t="shared" si="26"/>
        <v>44409</v>
      </c>
      <c r="E613" s="5"/>
      <c r="F613" s="5"/>
      <c r="G613" s="5"/>
      <c r="H613" s="5"/>
      <c r="I613" s="5"/>
      <c r="J613" s="5"/>
      <c r="K613" s="5"/>
      <c r="L613" s="5"/>
      <c r="M613" s="5"/>
      <c r="N613" s="64">
        <f t="shared" si="27"/>
        <v>44409</v>
      </c>
    </row>
    <row r="614" spans="1:14" ht="15.75" hidden="1" thickBot="1" x14ac:dyDescent="0.3">
      <c r="B614" s="94">
        <v>2021</v>
      </c>
      <c r="C614" s="97">
        <v>9</v>
      </c>
      <c r="D614" s="99">
        <f t="shared" si="26"/>
        <v>44440</v>
      </c>
      <c r="E614" s="96"/>
      <c r="F614" s="96"/>
      <c r="G614" s="96"/>
      <c r="H614" s="96"/>
      <c r="I614" s="96"/>
      <c r="J614" s="96"/>
      <c r="K614" s="96"/>
      <c r="L614" s="96"/>
      <c r="M614" s="96"/>
      <c r="N614" s="64">
        <f t="shared" si="27"/>
        <v>44440</v>
      </c>
    </row>
    <row r="615" spans="1:14" x14ac:dyDescent="0.25">
      <c r="A615" t="s">
        <v>32</v>
      </c>
      <c r="B615" s="103" t="s">
        <v>25</v>
      </c>
      <c r="C615" s="104"/>
      <c r="D615" s="104"/>
      <c r="E615" s="66">
        <f>MIN(E3:E614)</f>
        <v>-2.79</v>
      </c>
      <c r="F615" s="66">
        <f t="shared" ref="F615:M615" si="28">MIN(F3:F614)</f>
        <v>-2.99</v>
      </c>
      <c r="G615" s="66">
        <f t="shared" si="28"/>
        <v>-3.21</v>
      </c>
      <c r="H615" s="66">
        <f t="shared" si="28"/>
        <v>-3.11</v>
      </c>
      <c r="I615" s="66">
        <f t="shared" si="28"/>
        <v>-3.18</v>
      </c>
      <c r="J615" s="66">
        <f t="shared" si="28"/>
        <v>-2.3199999999999998</v>
      </c>
      <c r="K615" s="66">
        <f t="shared" si="28"/>
        <v>-2.2799999999999998</v>
      </c>
      <c r="L615" s="66">
        <f t="shared" si="28"/>
        <v>-2.29</v>
      </c>
      <c r="M615" s="66">
        <f t="shared" si="28"/>
        <v>-3.06</v>
      </c>
    </row>
    <row r="616" spans="1:14" x14ac:dyDescent="0.25">
      <c r="A616" t="s">
        <v>32</v>
      </c>
      <c r="B616" s="105" t="s">
        <v>26</v>
      </c>
      <c r="C616" s="106"/>
      <c r="D616" s="106"/>
      <c r="E616" s="65">
        <f>MAX(E3:E614)</f>
        <v>3.19</v>
      </c>
      <c r="F616" s="65">
        <f t="shared" ref="F616:M616" si="29">MAX(F3:F614)</f>
        <v>2.89</v>
      </c>
      <c r="G616" s="65">
        <f t="shared" si="29"/>
        <v>3</v>
      </c>
      <c r="H616" s="65">
        <f t="shared" si="29"/>
        <v>2.68</v>
      </c>
      <c r="I616" s="65">
        <f t="shared" si="29"/>
        <v>2.4500000000000002</v>
      </c>
      <c r="J616" s="65">
        <f t="shared" si="29"/>
        <v>2.48</v>
      </c>
      <c r="K616" s="65">
        <f t="shared" si="29"/>
        <v>2.36</v>
      </c>
      <c r="L616" s="65">
        <f t="shared" si="29"/>
        <v>2.2999999999999998</v>
      </c>
      <c r="M616" s="65">
        <f t="shared" si="29"/>
        <v>2</v>
      </c>
    </row>
    <row r="617" spans="1:14" ht="15.75" thickBot="1" x14ac:dyDescent="0.3">
      <c r="B617" s="107" t="s">
        <v>71</v>
      </c>
      <c r="C617" s="108"/>
      <c r="D617" s="108"/>
      <c r="E617" s="67">
        <f>VLOOKUP(E615,$E$3:$N$1088,10,FALSE)</f>
        <v>39052</v>
      </c>
      <c r="F617" s="67">
        <f>VLOOKUP(F615,$F$3:$N$1088,9,FALSE)</f>
        <v>38108</v>
      </c>
      <c r="G617" s="67">
        <f>VLOOKUP(G615,$G$3:$N$1088,8,FALSE)</f>
        <v>26724</v>
      </c>
      <c r="H617" s="67">
        <f>VLOOKUP(H615,$H$3:$N$1088,7,FALSE)</f>
        <v>26785</v>
      </c>
      <c r="I617" s="67">
        <f>VLOOKUP(I615,$I$3:$N$1088,6,FALSE)</f>
        <v>26908</v>
      </c>
      <c r="J617" s="67">
        <f>VLOOKUP(J615,$J$3:$N$1088,5,FALSE)</f>
        <v>26999</v>
      </c>
      <c r="K617" s="67">
        <f>VLOOKUP(K615,$K$3:$N$1088,4,FALSE)</f>
        <v>27150</v>
      </c>
      <c r="L617" s="67">
        <f>VLOOKUP(L615,$L$3:$N$1088,3,FALSE)</f>
        <v>39783</v>
      </c>
      <c r="M617" s="68">
        <f>VLOOKUP(M615,$M$3:$N$1088,2,FALSE)</f>
        <v>36495</v>
      </c>
    </row>
  </sheetData>
  <mergeCells count="4">
    <mergeCell ref="B1:M1"/>
    <mergeCell ref="B615:D615"/>
    <mergeCell ref="B616:D616"/>
    <mergeCell ref="B617:D617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7"/>
  <sheetViews>
    <sheetView topLeftCell="A593" workbookViewId="0">
      <selection activeCell="A603" sqref="A603:XFD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9" t="s">
        <v>41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14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1.74</v>
      </c>
      <c r="F582" s="93">
        <v>1.88</v>
      </c>
      <c r="G582" s="93">
        <v>2.0299999999999998</v>
      </c>
      <c r="H582" s="93">
        <v>2.2999999999999998</v>
      </c>
      <c r="I582" s="93">
        <v>1.65</v>
      </c>
      <c r="J582" s="93">
        <v>1</v>
      </c>
      <c r="K582" s="93">
        <v>0.91</v>
      </c>
      <c r="L582" s="93">
        <v>0.31</v>
      </c>
      <c r="M582" s="95">
        <v>0.52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5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14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2:14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2:14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2:14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2:14" x14ac:dyDescent="0.25">
      <c r="B596" s="7">
        <v>2020</v>
      </c>
      <c r="C596" s="92">
        <v>3</v>
      </c>
      <c r="D596" s="4">
        <f t="shared" si="26"/>
        <v>43891</v>
      </c>
      <c r="E596" s="93">
        <v>0.63</v>
      </c>
      <c r="F596" s="93">
        <v>1.1299999999999999</v>
      </c>
      <c r="G596" s="93">
        <v>1.68</v>
      </c>
      <c r="H596" s="93">
        <v>1.74</v>
      </c>
      <c r="I596" s="93">
        <v>1.86</v>
      </c>
      <c r="J596" s="93">
        <v>3</v>
      </c>
      <c r="K596" s="93">
        <v>2.59</v>
      </c>
      <c r="L596" s="93">
        <v>2.4500000000000002</v>
      </c>
      <c r="M596" s="5">
        <v>1.71</v>
      </c>
      <c r="N596" s="64">
        <f t="shared" si="27"/>
        <v>43891</v>
      </c>
    </row>
    <row r="597" spans="2:14" x14ac:dyDescent="0.25">
      <c r="B597" s="7">
        <v>2020</v>
      </c>
      <c r="C597" s="92">
        <v>4</v>
      </c>
      <c r="D597" s="4">
        <f t="shared" si="26"/>
        <v>43922</v>
      </c>
      <c r="E597" s="93">
        <v>-0.01</v>
      </c>
      <c r="F597" s="93">
        <v>0.31</v>
      </c>
      <c r="G597" s="93">
        <v>1.31</v>
      </c>
      <c r="H597" s="93">
        <v>1.74</v>
      </c>
      <c r="I597" s="93">
        <v>1.72</v>
      </c>
      <c r="J597" s="93">
        <v>3</v>
      </c>
      <c r="K597" s="93">
        <v>2.54</v>
      </c>
      <c r="L597" s="93">
        <v>2.48</v>
      </c>
      <c r="M597" s="5">
        <v>1.75</v>
      </c>
      <c r="N597" s="64">
        <f t="shared" si="27"/>
        <v>43922</v>
      </c>
    </row>
    <row r="598" spans="2:14" x14ac:dyDescent="0.25">
      <c r="B598" s="7">
        <v>2020</v>
      </c>
      <c r="C598" s="92">
        <v>5</v>
      </c>
      <c r="D598" s="4">
        <f t="shared" si="26"/>
        <v>43952</v>
      </c>
      <c r="E598" s="93">
        <v>-1</v>
      </c>
      <c r="F598" s="93">
        <v>0.1</v>
      </c>
      <c r="G598" s="93">
        <v>1.5</v>
      </c>
      <c r="H598" s="93">
        <v>1.67</v>
      </c>
      <c r="I598" s="93">
        <v>1.82</v>
      </c>
      <c r="J598" s="93">
        <v>2.94</v>
      </c>
      <c r="K598" s="93">
        <v>2.56</v>
      </c>
      <c r="L598" s="93">
        <v>2.42</v>
      </c>
      <c r="M598" s="5">
        <v>1.77</v>
      </c>
      <c r="N598" s="64">
        <f t="shared" si="27"/>
        <v>43952</v>
      </c>
    </row>
    <row r="599" spans="2:14" x14ac:dyDescent="0.25">
      <c r="B599" s="7">
        <v>2020</v>
      </c>
      <c r="C599" s="92">
        <v>6</v>
      </c>
      <c r="D599" s="4">
        <f t="shared" si="26"/>
        <v>43983</v>
      </c>
      <c r="E599" s="93">
        <v>-0.78</v>
      </c>
      <c r="F599" s="93">
        <v>-0.84</v>
      </c>
      <c r="G599" s="93">
        <v>0.93</v>
      </c>
      <c r="H599" s="93">
        <v>1.62</v>
      </c>
      <c r="I599" s="93">
        <v>1.69</v>
      </c>
      <c r="J599" s="93">
        <v>2.82</v>
      </c>
      <c r="K599" s="93">
        <v>2.5299999999999998</v>
      </c>
      <c r="L599" s="93">
        <v>2.41</v>
      </c>
      <c r="M599" s="5">
        <v>1.76</v>
      </c>
      <c r="N599" s="64">
        <f t="shared" si="27"/>
        <v>43983</v>
      </c>
    </row>
    <row r="600" spans="2:14" x14ac:dyDescent="0.25">
      <c r="B600" s="7">
        <v>2020</v>
      </c>
      <c r="C600" s="92">
        <v>7</v>
      </c>
      <c r="D600" s="4">
        <f t="shared" si="26"/>
        <v>44013</v>
      </c>
      <c r="E600" s="93">
        <v>7.0000000000000007E-2</v>
      </c>
      <c r="F600" s="93">
        <v>-1.32</v>
      </c>
      <c r="G600" s="93">
        <v>-0.04</v>
      </c>
      <c r="H600" s="93">
        <v>1.25</v>
      </c>
      <c r="I600" s="93">
        <v>1.7</v>
      </c>
      <c r="J600" s="93">
        <v>2.81</v>
      </c>
      <c r="K600" s="93">
        <v>2.52</v>
      </c>
      <c r="L600" s="93">
        <v>2.4</v>
      </c>
      <c r="M600" s="5">
        <v>1.76</v>
      </c>
      <c r="N600" s="64">
        <f t="shared" si="27"/>
        <v>44013</v>
      </c>
    </row>
    <row r="601" spans="2:14" x14ac:dyDescent="0.25">
      <c r="B601" s="7">
        <v>2020</v>
      </c>
      <c r="C601" s="92">
        <v>8</v>
      </c>
      <c r="D601" s="4">
        <f>DATE(B601,C601,1)</f>
        <v>44044</v>
      </c>
      <c r="E601" s="93">
        <v>-0.34</v>
      </c>
      <c r="F601" s="93">
        <v>-0.96</v>
      </c>
      <c r="G601" s="93">
        <v>-0.15</v>
      </c>
      <c r="H601" s="93">
        <v>1.46</v>
      </c>
      <c r="I601" s="93">
        <v>1.62</v>
      </c>
      <c r="J601" s="93">
        <v>2.8</v>
      </c>
      <c r="K601" s="93">
        <v>2.52</v>
      </c>
      <c r="L601" s="93">
        <v>2.39</v>
      </c>
      <c r="M601" s="5">
        <v>1.76</v>
      </c>
      <c r="N601" s="64">
        <f t="shared" si="27"/>
        <v>44044</v>
      </c>
    </row>
    <row r="602" spans="2:14" ht="15.75" thickBot="1" x14ac:dyDescent="0.3">
      <c r="B602" s="20">
        <v>2020</v>
      </c>
      <c r="C602" s="97">
        <v>9</v>
      </c>
      <c r="D602" s="22">
        <f t="shared" si="26"/>
        <v>44075</v>
      </c>
      <c r="E602" s="96">
        <v>-0.57999999999999996</v>
      </c>
      <c r="F602" s="96">
        <v>-0.97</v>
      </c>
      <c r="G602" s="96">
        <v>-1.1299999999999999</v>
      </c>
      <c r="H602" s="96">
        <v>0.85</v>
      </c>
      <c r="I602" s="96">
        <v>1.58</v>
      </c>
      <c r="J602" s="96">
        <v>2.84</v>
      </c>
      <c r="K602" s="96">
        <v>2.52</v>
      </c>
      <c r="L602" s="96">
        <v>2.35</v>
      </c>
      <c r="M602" s="26">
        <v>1.8</v>
      </c>
      <c r="N602" s="64">
        <f t="shared" si="27"/>
        <v>44075</v>
      </c>
    </row>
    <row r="603" spans="2:14" hidden="1" x14ac:dyDescent="0.25">
      <c r="B603" s="7">
        <v>2020</v>
      </c>
      <c r="C603" s="3">
        <v>10</v>
      </c>
      <c r="D603" s="4">
        <f t="shared" si="26"/>
        <v>44105</v>
      </c>
      <c r="E603">
        <v>-2.06</v>
      </c>
      <c r="F603">
        <v>-2.71</v>
      </c>
      <c r="G603">
        <v>-2.52</v>
      </c>
      <c r="H603">
        <v>-0.63</v>
      </c>
      <c r="I603">
        <v>1</v>
      </c>
      <c r="J603">
        <v>2.6</v>
      </c>
      <c r="K603">
        <v>2.3199999999999998</v>
      </c>
      <c r="L603">
        <v>2.2200000000000002</v>
      </c>
      <c r="M603">
        <v>1.5</v>
      </c>
      <c r="N603" s="64">
        <f t="shared" si="27"/>
        <v>44105</v>
      </c>
    </row>
    <row r="604" spans="2:14" hidden="1" x14ac:dyDescent="0.25">
      <c r="B604" s="7">
        <v>2020</v>
      </c>
      <c r="C604" s="3">
        <v>11</v>
      </c>
      <c r="D604" s="4">
        <f t="shared" si="26"/>
        <v>44136</v>
      </c>
      <c r="E604" s="5"/>
      <c r="F604" s="5"/>
      <c r="G604" s="5"/>
      <c r="H604" s="5"/>
      <c r="I604" s="5"/>
      <c r="J604" s="5"/>
      <c r="K604" s="5"/>
      <c r="L604" s="5"/>
      <c r="M604" s="5"/>
      <c r="N604" s="64">
        <f t="shared" si="27"/>
        <v>44136</v>
      </c>
    </row>
    <row r="605" spans="2:14" hidden="1" x14ac:dyDescent="0.25">
      <c r="B605" s="7">
        <v>2020</v>
      </c>
      <c r="C605" s="3">
        <v>12</v>
      </c>
      <c r="D605" s="4">
        <f t="shared" si="26"/>
        <v>44166</v>
      </c>
      <c r="E605" s="5"/>
      <c r="F605" s="5"/>
      <c r="G605" s="5"/>
      <c r="H605" s="5"/>
      <c r="I605" s="5"/>
      <c r="J605" s="5"/>
      <c r="K605" s="5"/>
      <c r="L605" s="5"/>
      <c r="M605" s="5"/>
      <c r="N605" s="64">
        <f t="shared" si="27"/>
        <v>44166</v>
      </c>
    </row>
    <row r="606" spans="2:14" hidden="1" x14ac:dyDescent="0.25">
      <c r="B606" s="7">
        <v>2021</v>
      </c>
      <c r="C606" s="3">
        <v>1</v>
      </c>
      <c r="D606" s="4">
        <f t="shared" si="26"/>
        <v>44197</v>
      </c>
      <c r="E606" s="5"/>
      <c r="F606" s="5"/>
      <c r="G606" s="5"/>
      <c r="H606" s="5"/>
      <c r="I606" s="5"/>
      <c r="J606" s="5"/>
      <c r="K606" s="5"/>
      <c r="L606" s="5"/>
      <c r="M606" s="5"/>
      <c r="N606" s="64">
        <f t="shared" si="27"/>
        <v>44197</v>
      </c>
    </row>
    <row r="607" spans="2:14" hidden="1" x14ac:dyDescent="0.25">
      <c r="B607" s="7">
        <v>2021</v>
      </c>
      <c r="C607" s="3">
        <v>2</v>
      </c>
      <c r="D607" s="4">
        <f t="shared" si="26"/>
        <v>44228</v>
      </c>
      <c r="E607" s="5"/>
      <c r="F607" s="5"/>
      <c r="G607" s="5"/>
      <c r="H607" s="5"/>
      <c r="I607" s="5"/>
      <c r="J607" s="5"/>
      <c r="K607" s="5"/>
      <c r="L607" s="5"/>
      <c r="M607" s="5"/>
      <c r="N607" s="64">
        <f t="shared" si="27"/>
        <v>44228</v>
      </c>
    </row>
    <row r="608" spans="2:14" hidden="1" x14ac:dyDescent="0.25">
      <c r="B608" s="7">
        <v>2021</v>
      </c>
      <c r="C608" s="3">
        <v>3</v>
      </c>
      <c r="D608" s="4">
        <f t="shared" si="26"/>
        <v>44256</v>
      </c>
      <c r="E608" s="5"/>
      <c r="F608" s="5"/>
      <c r="G608" s="5"/>
      <c r="H608" s="5"/>
      <c r="I608" s="5"/>
      <c r="J608" s="5"/>
      <c r="K608" s="5"/>
      <c r="L608" s="5"/>
      <c r="M608" s="5"/>
      <c r="N608" s="64">
        <f t="shared" si="27"/>
        <v>44256</v>
      </c>
    </row>
    <row r="609" spans="1:14" hidden="1" x14ac:dyDescent="0.25">
      <c r="B609" s="7">
        <v>2021</v>
      </c>
      <c r="C609" s="3">
        <v>4</v>
      </c>
      <c r="D609" s="4">
        <f t="shared" si="26"/>
        <v>44287</v>
      </c>
      <c r="E609" s="5"/>
      <c r="F609" s="5"/>
      <c r="G609" s="5"/>
      <c r="H609" s="5"/>
      <c r="I609" s="5"/>
      <c r="J609" s="5"/>
      <c r="K609" s="5"/>
      <c r="L609" s="5"/>
      <c r="M609" s="5"/>
      <c r="N609" s="64">
        <f t="shared" si="27"/>
        <v>44287</v>
      </c>
    </row>
    <row r="610" spans="1:14" hidden="1" x14ac:dyDescent="0.25">
      <c r="B610" s="7">
        <v>2021</v>
      </c>
      <c r="C610" s="3">
        <v>5</v>
      </c>
      <c r="D610" s="4">
        <f t="shared" si="26"/>
        <v>44317</v>
      </c>
      <c r="E610" s="5"/>
      <c r="F610" s="5"/>
      <c r="G610" s="5"/>
      <c r="H610" s="5"/>
      <c r="I610" s="5"/>
      <c r="J610" s="5"/>
      <c r="K610" s="5"/>
      <c r="L610" s="5"/>
      <c r="M610" s="5"/>
      <c r="N610" s="64">
        <f t="shared" si="27"/>
        <v>44317</v>
      </c>
    </row>
    <row r="611" spans="1:14" hidden="1" x14ac:dyDescent="0.25">
      <c r="B611" s="7">
        <v>2021</v>
      </c>
      <c r="C611" s="3">
        <v>6</v>
      </c>
      <c r="D611" s="4">
        <f t="shared" si="26"/>
        <v>44348</v>
      </c>
      <c r="E611" s="5"/>
      <c r="F611" s="5"/>
      <c r="G611" s="5"/>
      <c r="H611" s="5"/>
      <c r="I611" s="5"/>
      <c r="J611" s="5"/>
      <c r="K611" s="5"/>
      <c r="L611" s="5"/>
      <c r="M611" s="5"/>
      <c r="N611" s="64">
        <f t="shared" si="27"/>
        <v>44348</v>
      </c>
    </row>
    <row r="612" spans="1:14" hidden="1" x14ac:dyDescent="0.25">
      <c r="B612" s="7">
        <v>2021</v>
      </c>
      <c r="C612" s="3">
        <v>7</v>
      </c>
      <c r="D612" s="4">
        <f t="shared" si="26"/>
        <v>44378</v>
      </c>
      <c r="E612" s="5"/>
      <c r="F612" s="5"/>
      <c r="G612" s="5"/>
      <c r="H612" s="5"/>
      <c r="I612" s="5"/>
      <c r="J612" s="5"/>
      <c r="K612" s="5"/>
      <c r="L612" s="5"/>
      <c r="M612" s="5"/>
      <c r="N612" s="64">
        <f t="shared" si="27"/>
        <v>44378</v>
      </c>
    </row>
    <row r="613" spans="1:14" hidden="1" x14ac:dyDescent="0.25">
      <c r="B613" s="7">
        <v>2021</v>
      </c>
      <c r="C613" s="3">
        <v>8</v>
      </c>
      <c r="D613" s="4">
        <f t="shared" si="26"/>
        <v>44409</v>
      </c>
      <c r="E613" s="5"/>
      <c r="F613" s="5"/>
      <c r="G613" s="5"/>
      <c r="H613" s="5"/>
      <c r="I613" s="5"/>
      <c r="J613" s="5"/>
      <c r="K613" s="5"/>
      <c r="L613" s="5"/>
      <c r="M613" s="5"/>
      <c r="N613" s="64">
        <f t="shared" si="27"/>
        <v>44409</v>
      </c>
    </row>
    <row r="614" spans="1:14" ht="15.75" hidden="1" thickBot="1" x14ac:dyDescent="0.3">
      <c r="B614" s="94">
        <v>2021</v>
      </c>
      <c r="C614" s="97">
        <v>9</v>
      </c>
      <c r="D614" s="99">
        <f t="shared" si="26"/>
        <v>44440</v>
      </c>
      <c r="E614" s="96"/>
      <c r="F614" s="96"/>
      <c r="G614" s="96"/>
      <c r="H614" s="96"/>
      <c r="I614" s="96"/>
      <c r="J614" s="96"/>
      <c r="K614" s="96"/>
      <c r="L614" s="96"/>
      <c r="M614" s="96"/>
      <c r="N614" s="64">
        <f t="shared" si="27"/>
        <v>44440</v>
      </c>
    </row>
    <row r="615" spans="1:14" x14ac:dyDescent="0.25">
      <c r="A615" t="s">
        <v>33</v>
      </c>
      <c r="B615" s="103" t="s">
        <v>25</v>
      </c>
      <c r="C615" s="104"/>
      <c r="D615" s="104"/>
      <c r="E615" s="66">
        <f>MIN(E3:E614)</f>
        <v>-2.86</v>
      </c>
      <c r="F615" s="66">
        <f t="shared" ref="F615:M615" si="28">MIN(F3:F614)</f>
        <v>-3.03</v>
      </c>
      <c r="G615" s="66">
        <f t="shared" si="28"/>
        <v>-3.35</v>
      </c>
      <c r="H615" s="66">
        <f t="shared" si="28"/>
        <v>-3.17</v>
      </c>
      <c r="I615" s="66">
        <f t="shared" si="28"/>
        <v>-3.15</v>
      </c>
      <c r="J615" s="66">
        <f t="shared" si="28"/>
        <v>-2.86</v>
      </c>
      <c r="K615" s="66">
        <f t="shared" si="28"/>
        <v>-2.83</v>
      </c>
      <c r="L615" s="66">
        <f t="shared" si="28"/>
        <v>-2.38</v>
      </c>
      <c r="M615" s="66">
        <f t="shared" si="28"/>
        <v>-2.65</v>
      </c>
    </row>
    <row r="616" spans="1:14" x14ac:dyDescent="0.25">
      <c r="A616" t="s">
        <v>33</v>
      </c>
      <c r="B616" s="105" t="s">
        <v>26</v>
      </c>
      <c r="C616" s="106"/>
      <c r="D616" s="106"/>
      <c r="E616" s="65">
        <f>MAX(E3:E614)</f>
        <v>2.91</v>
      </c>
      <c r="F616" s="65">
        <f t="shared" ref="F616:M616" si="29">MAX(F3:F614)</f>
        <v>2.68</v>
      </c>
      <c r="G616" s="65">
        <f t="shared" si="29"/>
        <v>2.85</v>
      </c>
      <c r="H616" s="65">
        <f t="shared" si="29"/>
        <v>2.57</v>
      </c>
      <c r="I616" s="65">
        <f t="shared" si="29"/>
        <v>2.85</v>
      </c>
      <c r="J616" s="65">
        <f t="shared" si="29"/>
        <v>3</v>
      </c>
      <c r="K616" s="65">
        <f t="shared" si="29"/>
        <v>2.59</v>
      </c>
      <c r="L616" s="65">
        <f t="shared" si="29"/>
        <v>2.5499999999999998</v>
      </c>
      <c r="M616" s="65">
        <f t="shared" si="29"/>
        <v>2.0499999999999998</v>
      </c>
    </row>
    <row r="617" spans="1:14" ht="15.75" thickBot="1" x14ac:dyDescent="0.3">
      <c r="B617" s="107" t="s">
        <v>71</v>
      </c>
      <c r="C617" s="108"/>
      <c r="D617" s="108"/>
      <c r="E617" s="67">
        <f>VLOOKUP(E615,$E$3:$N$1088,10,FALSE)</f>
        <v>38047</v>
      </c>
      <c r="F617" s="67">
        <f>VLOOKUP(F615,$F$3:$N$1088,9,FALSE)</f>
        <v>38108</v>
      </c>
      <c r="G617" s="67">
        <f>VLOOKUP(G615,$G$3:$N$1088,8,FALSE)</f>
        <v>26724</v>
      </c>
      <c r="H617" s="67">
        <f>VLOOKUP(H615,$H$3:$N$1088,7,FALSE)</f>
        <v>26724</v>
      </c>
      <c r="I617" s="67">
        <f>VLOOKUP(I615,$I$3:$N$1088,6,FALSE)</f>
        <v>26908</v>
      </c>
      <c r="J617" s="67">
        <f>VLOOKUP(J615,$J$3:$N$1088,5,FALSE)</f>
        <v>27303</v>
      </c>
      <c r="K617" s="67">
        <f>VLOOKUP(K615,$K$3:$N$1088,4,FALSE)</f>
        <v>27150</v>
      </c>
      <c r="L617" s="67">
        <f>VLOOKUP(L615,$L$3:$N$1088,3,FALSE)</f>
        <v>39600</v>
      </c>
      <c r="M617" s="68">
        <f>VLOOKUP(M615,$M$3:$N$1088,2,FALSE)</f>
        <v>39814</v>
      </c>
    </row>
  </sheetData>
  <mergeCells count="4">
    <mergeCell ref="B1:M1"/>
    <mergeCell ref="B615:D615"/>
    <mergeCell ref="B616:D616"/>
    <mergeCell ref="B617:D617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7"/>
  <sheetViews>
    <sheetView topLeftCell="A596" workbookViewId="0">
      <selection activeCell="A603" sqref="A603:XFD614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9" t="s">
        <v>42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14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1.62</v>
      </c>
      <c r="F582" s="93">
        <v>1.67</v>
      </c>
      <c r="G582" s="93">
        <v>1.91</v>
      </c>
      <c r="H582" s="93">
        <v>2.19</v>
      </c>
      <c r="I582" s="93">
        <v>1.46</v>
      </c>
      <c r="J582" s="93">
        <v>0.69</v>
      </c>
      <c r="K582" s="93">
        <v>0.38</v>
      </c>
      <c r="L582" s="93">
        <v>-0.06</v>
      </c>
      <c r="M582" s="95">
        <v>0.17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5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14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2:14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2:14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2:14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2:14" x14ac:dyDescent="0.25">
      <c r="B596" s="7">
        <v>2020</v>
      </c>
      <c r="C596" s="92">
        <v>3</v>
      </c>
      <c r="D596" s="4">
        <f t="shared" si="25"/>
        <v>43891</v>
      </c>
      <c r="E596" s="93">
        <v>0.48</v>
      </c>
      <c r="F596" s="93">
        <v>0.95</v>
      </c>
      <c r="G596" s="93">
        <v>1.45</v>
      </c>
      <c r="H596" s="93">
        <v>1.5</v>
      </c>
      <c r="I596" s="93">
        <v>1.54</v>
      </c>
      <c r="J596" s="93">
        <v>2.72</v>
      </c>
      <c r="K596" s="93">
        <v>2.2000000000000002</v>
      </c>
      <c r="L596" s="93">
        <v>1.89</v>
      </c>
      <c r="M596" s="5">
        <v>1.1100000000000001</v>
      </c>
      <c r="N596" s="64">
        <f t="shared" si="26"/>
        <v>43891</v>
      </c>
    </row>
    <row r="597" spans="2:14" x14ac:dyDescent="0.25">
      <c r="B597" s="7">
        <v>2020</v>
      </c>
      <c r="C597" s="92">
        <v>4</v>
      </c>
      <c r="D597" s="4">
        <f t="shared" si="25"/>
        <v>43922</v>
      </c>
      <c r="E597" s="93">
        <v>0.28000000000000003</v>
      </c>
      <c r="F597" s="93">
        <v>0.23</v>
      </c>
      <c r="G597" s="93">
        <v>1.23</v>
      </c>
      <c r="H597" s="93">
        <v>1.52</v>
      </c>
      <c r="I597" s="93">
        <v>1.47</v>
      </c>
      <c r="J597" s="93">
        <v>2.76</v>
      </c>
      <c r="K597" s="93">
        <v>2.21</v>
      </c>
      <c r="L597" s="93">
        <v>1.99</v>
      </c>
      <c r="M597" s="5">
        <v>1.2</v>
      </c>
      <c r="N597" s="64">
        <f t="shared" si="26"/>
        <v>43922</v>
      </c>
    </row>
    <row r="598" spans="2:14" x14ac:dyDescent="0.25">
      <c r="B598" s="7">
        <v>2020</v>
      </c>
      <c r="C598" s="92">
        <v>5</v>
      </c>
      <c r="D598" s="4">
        <f t="shared" si="25"/>
        <v>43952</v>
      </c>
      <c r="E598" s="93">
        <v>-0.62</v>
      </c>
      <c r="F598" s="93">
        <v>0.11</v>
      </c>
      <c r="G598" s="93">
        <v>1.42</v>
      </c>
      <c r="H598" s="93">
        <v>1.41</v>
      </c>
      <c r="I598" s="93">
        <v>1.53</v>
      </c>
      <c r="J598" s="93">
        <v>2.63</v>
      </c>
      <c r="K598" s="93">
        <v>2.21</v>
      </c>
      <c r="L598" s="93">
        <v>1.93</v>
      </c>
      <c r="M598" s="5">
        <v>1.17</v>
      </c>
      <c r="N598" s="64">
        <f t="shared" si="26"/>
        <v>43952</v>
      </c>
    </row>
    <row r="599" spans="2:14" x14ac:dyDescent="0.25">
      <c r="B599" s="7">
        <v>2020</v>
      </c>
      <c r="C599" s="92">
        <v>6</v>
      </c>
      <c r="D599" s="4">
        <f t="shared" si="25"/>
        <v>43983</v>
      </c>
      <c r="E599" s="93">
        <v>-0.96</v>
      </c>
      <c r="F599" s="93">
        <v>-0.53</v>
      </c>
      <c r="G599" s="93">
        <v>0.74</v>
      </c>
      <c r="H599" s="93">
        <v>1.34</v>
      </c>
      <c r="I599" s="93">
        <v>1.4</v>
      </c>
      <c r="J599" s="93">
        <v>2.52</v>
      </c>
      <c r="K599" s="93">
        <v>2.2000000000000002</v>
      </c>
      <c r="L599" s="93">
        <v>1.91</v>
      </c>
      <c r="M599" s="5">
        <v>1.1399999999999999</v>
      </c>
      <c r="N599" s="64">
        <f t="shared" si="26"/>
        <v>43983</v>
      </c>
    </row>
    <row r="600" spans="2:14" x14ac:dyDescent="0.25">
      <c r="B600" s="7">
        <v>2020</v>
      </c>
      <c r="C600" s="92">
        <v>7</v>
      </c>
      <c r="D600" s="4">
        <f t="shared" si="25"/>
        <v>44013</v>
      </c>
      <c r="E600" s="93">
        <v>7.0000000000000007E-2</v>
      </c>
      <c r="F600" s="93">
        <v>-1.1399999999999999</v>
      </c>
      <c r="G600" s="93">
        <v>-0.14000000000000001</v>
      </c>
      <c r="H600" s="93">
        <v>1.1000000000000001</v>
      </c>
      <c r="I600" s="93">
        <v>1.39</v>
      </c>
      <c r="J600" s="93">
        <v>2.5</v>
      </c>
      <c r="K600" s="93">
        <v>2.19</v>
      </c>
      <c r="L600" s="93">
        <v>1.91</v>
      </c>
      <c r="M600" s="5">
        <v>1.1399999999999999</v>
      </c>
      <c r="N600" s="64">
        <f t="shared" si="26"/>
        <v>44013</v>
      </c>
    </row>
    <row r="601" spans="2:14" x14ac:dyDescent="0.25">
      <c r="B601" s="7">
        <v>2020</v>
      </c>
      <c r="C601" s="92">
        <v>8</v>
      </c>
      <c r="D601" s="4">
        <f>DATE(B601,C601,1)</f>
        <v>44044</v>
      </c>
      <c r="E601" s="93">
        <v>-0.52</v>
      </c>
      <c r="F601" s="93">
        <v>-1.44</v>
      </c>
      <c r="G601" s="93">
        <v>-0.17</v>
      </c>
      <c r="H601" s="93">
        <v>1.33</v>
      </c>
      <c r="I601" s="93">
        <v>1.33</v>
      </c>
      <c r="J601" s="93">
        <v>2.5</v>
      </c>
      <c r="K601" s="93">
        <v>2.1800000000000002</v>
      </c>
      <c r="L601" s="93">
        <v>1.91</v>
      </c>
      <c r="M601" s="5">
        <v>1.1399999999999999</v>
      </c>
      <c r="N601" s="64">
        <f t="shared" si="26"/>
        <v>44044</v>
      </c>
    </row>
    <row r="602" spans="2:14" x14ac:dyDescent="0.25">
      <c r="B602" s="20">
        <v>2020</v>
      </c>
      <c r="C602" s="97">
        <v>9</v>
      </c>
      <c r="D602" s="22">
        <f t="shared" si="25"/>
        <v>44075</v>
      </c>
      <c r="E602" s="96">
        <v>-0.84</v>
      </c>
      <c r="F602" s="96">
        <v>-1.49</v>
      </c>
      <c r="G602" s="96">
        <v>-0.86</v>
      </c>
      <c r="H602" s="96">
        <v>0.63</v>
      </c>
      <c r="I602" s="96">
        <v>1.28</v>
      </c>
      <c r="J602" s="96">
        <v>2.52</v>
      </c>
      <c r="K602" s="96">
        <v>2.2000000000000002</v>
      </c>
      <c r="L602" s="96">
        <v>1.89</v>
      </c>
      <c r="M602" s="26">
        <v>1.1599999999999999</v>
      </c>
      <c r="N602" s="64">
        <f t="shared" si="26"/>
        <v>44075</v>
      </c>
    </row>
    <row r="603" spans="2:14" ht="15.75" thickBot="1" x14ac:dyDescent="0.3">
      <c r="B603" s="7">
        <v>2020</v>
      </c>
      <c r="C603" s="3">
        <v>10</v>
      </c>
      <c r="D603" s="4">
        <f t="shared" si="25"/>
        <v>44105</v>
      </c>
      <c r="E603" s="5">
        <v>-2.06</v>
      </c>
      <c r="F603" s="5">
        <v>-2.0499999999999998</v>
      </c>
      <c r="G603" s="5">
        <v>-2.65</v>
      </c>
      <c r="H603" s="5">
        <v>-0.77</v>
      </c>
      <c r="I603" s="5">
        <v>0.83</v>
      </c>
      <c r="J603" s="5">
        <v>2.2400000000000002</v>
      </c>
      <c r="K603" s="5">
        <v>2.02</v>
      </c>
      <c r="L603" s="5">
        <v>1.76</v>
      </c>
      <c r="M603" s="5">
        <v>0.87</v>
      </c>
      <c r="N603" s="64">
        <f t="shared" si="26"/>
        <v>44105</v>
      </c>
    </row>
    <row r="604" spans="2:14" hidden="1" x14ac:dyDescent="0.25">
      <c r="B604" s="7">
        <v>2020</v>
      </c>
      <c r="C604" s="3">
        <v>11</v>
      </c>
      <c r="D604" s="4">
        <f t="shared" si="25"/>
        <v>44136</v>
      </c>
      <c r="E604" s="5"/>
      <c r="F604" s="5"/>
      <c r="G604" s="5"/>
      <c r="H604" s="5"/>
      <c r="I604" s="5"/>
      <c r="J604" s="5"/>
      <c r="K604" s="5"/>
      <c r="L604" s="5"/>
      <c r="M604" s="5"/>
      <c r="N604" s="64">
        <f t="shared" si="26"/>
        <v>44136</v>
      </c>
    </row>
    <row r="605" spans="2:14" hidden="1" x14ac:dyDescent="0.25">
      <c r="B605" s="7">
        <v>2020</v>
      </c>
      <c r="C605" s="3">
        <v>12</v>
      </c>
      <c r="D605" s="4">
        <f t="shared" si="25"/>
        <v>44166</v>
      </c>
      <c r="E605" s="5"/>
      <c r="F605" s="5"/>
      <c r="G605" s="5"/>
      <c r="H605" s="5"/>
      <c r="I605" s="5"/>
      <c r="J605" s="5"/>
      <c r="K605" s="5"/>
      <c r="L605" s="5"/>
      <c r="M605" s="5"/>
      <c r="N605" s="64">
        <f t="shared" si="26"/>
        <v>44166</v>
      </c>
    </row>
    <row r="606" spans="2:14" hidden="1" x14ac:dyDescent="0.25">
      <c r="B606" s="7">
        <v>2021</v>
      </c>
      <c r="C606" s="3">
        <v>1</v>
      </c>
      <c r="D606" s="4">
        <f t="shared" si="25"/>
        <v>44197</v>
      </c>
      <c r="E606" s="5"/>
      <c r="F606" s="5"/>
      <c r="G606" s="5"/>
      <c r="H606" s="5"/>
      <c r="I606" s="5"/>
      <c r="J606" s="5"/>
      <c r="K606" s="5"/>
      <c r="L606" s="5"/>
      <c r="M606" s="5"/>
      <c r="N606" s="64">
        <f t="shared" si="26"/>
        <v>44197</v>
      </c>
    </row>
    <row r="607" spans="2:14" hidden="1" x14ac:dyDescent="0.25">
      <c r="B607" s="7">
        <v>2021</v>
      </c>
      <c r="C607" s="3">
        <v>2</v>
      </c>
      <c r="D607" s="4">
        <f t="shared" si="25"/>
        <v>44228</v>
      </c>
      <c r="E607" s="5"/>
      <c r="F607" s="5"/>
      <c r="G607" s="5"/>
      <c r="H607" s="5"/>
      <c r="I607" s="5"/>
      <c r="J607" s="5"/>
      <c r="K607" s="5"/>
      <c r="L607" s="5"/>
      <c r="M607" s="5"/>
      <c r="N607" s="64">
        <f t="shared" si="26"/>
        <v>44228</v>
      </c>
    </row>
    <row r="608" spans="2:14" hidden="1" x14ac:dyDescent="0.25">
      <c r="B608" s="7">
        <v>2021</v>
      </c>
      <c r="C608" s="3">
        <v>3</v>
      </c>
      <c r="D608" s="4">
        <f t="shared" si="25"/>
        <v>44256</v>
      </c>
      <c r="E608" s="5"/>
      <c r="F608" s="5"/>
      <c r="G608" s="5"/>
      <c r="H608" s="5"/>
      <c r="I608" s="5"/>
      <c r="J608" s="5"/>
      <c r="K608" s="5"/>
      <c r="L608" s="5"/>
      <c r="M608" s="5"/>
      <c r="N608" s="64">
        <f t="shared" si="26"/>
        <v>44256</v>
      </c>
    </row>
    <row r="609" spans="1:14" hidden="1" x14ac:dyDescent="0.25">
      <c r="B609" s="7">
        <v>2021</v>
      </c>
      <c r="C609" s="3">
        <v>4</v>
      </c>
      <c r="D609" s="4">
        <f t="shared" si="25"/>
        <v>44287</v>
      </c>
      <c r="E609" s="5"/>
      <c r="F609" s="5"/>
      <c r="G609" s="5"/>
      <c r="H609" s="5"/>
      <c r="I609" s="5"/>
      <c r="J609" s="5"/>
      <c r="K609" s="5"/>
      <c r="L609" s="5"/>
      <c r="M609" s="5"/>
      <c r="N609" s="64">
        <f t="shared" si="26"/>
        <v>44287</v>
      </c>
    </row>
    <row r="610" spans="1:14" hidden="1" x14ac:dyDescent="0.25">
      <c r="B610" s="7">
        <v>2021</v>
      </c>
      <c r="C610" s="3">
        <v>5</v>
      </c>
      <c r="D610" s="4">
        <f t="shared" si="25"/>
        <v>44317</v>
      </c>
      <c r="E610" s="5"/>
      <c r="F610" s="5"/>
      <c r="G610" s="5"/>
      <c r="H610" s="5"/>
      <c r="I610" s="5"/>
      <c r="J610" s="5"/>
      <c r="K610" s="5"/>
      <c r="L610" s="5"/>
      <c r="M610" s="5"/>
      <c r="N610" s="64">
        <f t="shared" si="26"/>
        <v>44317</v>
      </c>
    </row>
    <row r="611" spans="1:14" hidden="1" x14ac:dyDescent="0.25">
      <c r="B611" s="7">
        <v>2021</v>
      </c>
      <c r="C611" s="3">
        <v>6</v>
      </c>
      <c r="D611" s="4">
        <f t="shared" si="25"/>
        <v>44348</v>
      </c>
      <c r="E611" s="5"/>
      <c r="F611" s="5"/>
      <c r="G611" s="5"/>
      <c r="H611" s="5"/>
      <c r="I611" s="5"/>
      <c r="J611" s="5"/>
      <c r="K611" s="5"/>
      <c r="L611" s="5"/>
      <c r="M611" s="5"/>
      <c r="N611" s="64">
        <f t="shared" si="26"/>
        <v>44348</v>
      </c>
    </row>
    <row r="612" spans="1:14" hidden="1" x14ac:dyDescent="0.25">
      <c r="B612" s="7">
        <v>2021</v>
      </c>
      <c r="C612" s="3">
        <v>7</v>
      </c>
      <c r="D612" s="4">
        <f t="shared" si="25"/>
        <v>44378</v>
      </c>
      <c r="E612" s="5"/>
      <c r="F612" s="5"/>
      <c r="G612" s="5"/>
      <c r="H612" s="5"/>
      <c r="I612" s="5"/>
      <c r="J612" s="5"/>
      <c r="K612" s="5"/>
      <c r="L612" s="5"/>
      <c r="M612" s="5"/>
      <c r="N612" s="64">
        <f t="shared" si="26"/>
        <v>44378</v>
      </c>
    </row>
    <row r="613" spans="1:14" hidden="1" x14ac:dyDescent="0.25">
      <c r="B613" s="7">
        <v>2021</v>
      </c>
      <c r="C613" s="3">
        <v>8</v>
      </c>
      <c r="D613" s="4">
        <f t="shared" si="25"/>
        <v>44409</v>
      </c>
      <c r="E613" s="5"/>
      <c r="F613" s="5"/>
      <c r="G613" s="5"/>
      <c r="H613" s="5"/>
      <c r="I613" s="5"/>
      <c r="J613" s="5"/>
      <c r="K613" s="5"/>
      <c r="L613" s="5"/>
      <c r="M613" s="5"/>
      <c r="N613" s="64">
        <f t="shared" si="26"/>
        <v>44409</v>
      </c>
    </row>
    <row r="614" spans="1:14" ht="15.75" hidden="1" thickBot="1" x14ac:dyDescent="0.3">
      <c r="B614" s="94">
        <v>2021</v>
      </c>
      <c r="C614" s="97">
        <v>9</v>
      </c>
      <c r="D614" s="99">
        <f t="shared" si="25"/>
        <v>44440</v>
      </c>
      <c r="E614" s="96"/>
      <c r="F614" s="96"/>
      <c r="G614" s="96"/>
      <c r="H614" s="96"/>
      <c r="I614" s="96"/>
      <c r="J614" s="96"/>
      <c r="K614" s="96"/>
      <c r="L614" s="96"/>
      <c r="M614" s="96"/>
      <c r="N614" s="64">
        <f t="shared" si="26"/>
        <v>44440</v>
      </c>
    </row>
    <row r="615" spans="1:14" x14ac:dyDescent="0.25">
      <c r="A615" t="s">
        <v>34</v>
      </c>
      <c r="B615" s="103" t="s">
        <v>25</v>
      </c>
      <c r="C615" s="104"/>
      <c r="D615" s="104"/>
      <c r="E615" s="66">
        <f>MIN(E3:E614)</f>
        <v>-3.31</v>
      </c>
      <c r="F615" s="66">
        <f t="shared" ref="F615:M615" si="27">MIN(F3:F614)</f>
        <v>-3.02</v>
      </c>
      <c r="G615" s="66">
        <f t="shared" si="27"/>
        <v>-3.05</v>
      </c>
      <c r="H615" s="66">
        <f t="shared" si="27"/>
        <v>-2.98</v>
      </c>
      <c r="I615" s="66">
        <f t="shared" si="27"/>
        <v>-3.07</v>
      </c>
      <c r="J615" s="66">
        <f t="shared" si="27"/>
        <v>-2.62</v>
      </c>
      <c r="K615" s="66">
        <f t="shared" si="27"/>
        <v>-2.4900000000000002</v>
      </c>
      <c r="L615" s="66">
        <f t="shared" si="27"/>
        <v>-2.2200000000000002</v>
      </c>
      <c r="M615" s="66">
        <f t="shared" si="27"/>
        <v>-2.69</v>
      </c>
    </row>
    <row r="616" spans="1:14" x14ac:dyDescent="0.25">
      <c r="A616" t="s">
        <v>34</v>
      </c>
      <c r="B616" s="105" t="s">
        <v>26</v>
      </c>
      <c r="C616" s="106"/>
      <c r="D616" s="106"/>
      <c r="E616" s="65">
        <f>MAX(E3:E614)</f>
        <v>2.81</v>
      </c>
      <c r="F616" s="65">
        <f t="shared" ref="F616:M616" si="28">MAX(F3:F614)</f>
        <v>2.67</v>
      </c>
      <c r="G616" s="65">
        <f t="shared" si="28"/>
        <v>2.8</v>
      </c>
      <c r="H616" s="65">
        <f t="shared" si="28"/>
        <v>2.38</v>
      </c>
      <c r="I616" s="65">
        <f t="shared" si="28"/>
        <v>2.6</v>
      </c>
      <c r="J616" s="65">
        <f t="shared" si="28"/>
        <v>2.76</v>
      </c>
      <c r="K616" s="65">
        <f t="shared" si="28"/>
        <v>2.21</v>
      </c>
      <c r="L616" s="65">
        <f t="shared" si="28"/>
        <v>2.54</v>
      </c>
      <c r="M616" s="65">
        <f t="shared" si="28"/>
        <v>1.95</v>
      </c>
    </row>
    <row r="617" spans="1:14" ht="15.75" thickBot="1" x14ac:dyDescent="0.3">
      <c r="B617" s="107" t="s">
        <v>71</v>
      </c>
      <c r="C617" s="108"/>
      <c r="D617" s="108"/>
      <c r="E617" s="67">
        <f>VLOOKUP(E615,$E$3:$N$1088,10,FALSE)</f>
        <v>38047</v>
      </c>
      <c r="F617" s="67">
        <f>VLOOKUP(F615,$F$3:$N$1088,9,FALSE)</f>
        <v>38108</v>
      </c>
      <c r="G617" s="67">
        <f>VLOOKUP(G615,$G$3:$N$1088,8,FALSE)</f>
        <v>26724</v>
      </c>
      <c r="H617" s="67">
        <f>VLOOKUP(H615,$H$3:$N$1088,7,FALSE)</f>
        <v>26785</v>
      </c>
      <c r="I617" s="67">
        <f>VLOOKUP(I615,$I$3:$N$1088,6,FALSE)</f>
        <v>26908</v>
      </c>
      <c r="J617" s="67">
        <f>VLOOKUP(J615,$J$3:$N$1088,5,FALSE)</f>
        <v>33239</v>
      </c>
      <c r="K617" s="67">
        <f>VLOOKUP(K615,$K$3:$N$1088,4,FALSE)</f>
        <v>27150</v>
      </c>
      <c r="L617" s="67">
        <f>VLOOKUP(L615,$L$3:$N$1088,3,FALSE)</f>
        <v>39600</v>
      </c>
      <c r="M617" s="68">
        <f>VLOOKUP(M615,$M$3:$N$1088,2,FALSE)</f>
        <v>36495</v>
      </c>
    </row>
  </sheetData>
  <mergeCells count="4">
    <mergeCell ref="B1:M1"/>
    <mergeCell ref="B615:D615"/>
    <mergeCell ref="B616:D616"/>
    <mergeCell ref="B617:D617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B4" sqref="B4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2020</v>
      </c>
    </row>
    <row r="2" spans="1:10" ht="17.25" customHeight="1" x14ac:dyDescent="0.25">
      <c r="A2" s="28" t="s">
        <v>20</v>
      </c>
      <c r="B2" s="34">
        <v>9</v>
      </c>
    </row>
    <row r="3" spans="1:10" ht="17.25" hidden="1" customHeight="1" x14ac:dyDescent="0.25">
      <c r="A3" s="30" t="s">
        <v>0</v>
      </c>
      <c r="B3" s="31">
        <f>DATE(B1,B2,1)</f>
        <v>44075</v>
      </c>
    </row>
    <row r="4" spans="1:10" ht="18.75" customHeight="1" x14ac:dyDescent="0.25">
      <c r="B4" s="31"/>
    </row>
    <row r="5" spans="1:10" ht="17.25" customHeight="1" x14ac:dyDescent="0.25">
      <c r="A5" s="32"/>
      <c r="B5" s="116" t="s">
        <v>24</v>
      </c>
      <c r="C5" s="117"/>
      <c r="D5" s="117"/>
      <c r="E5" s="117"/>
      <c r="F5" s="117"/>
      <c r="G5" s="117"/>
      <c r="H5" s="117"/>
      <c r="I5" s="117"/>
      <c r="J5" s="118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VLOOKUP(B3,AREA1!$D$3:$M$1102,2,FALSE)</f>
        <v>-0.84</v>
      </c>
      <c r="C7" s="41">
        <f>VLOOKUP(B3,AREA1!$D$3:$M$1102,3,FALSE)</f>
        <v>-0.79</v>
      </c>
      <c r="D7" s="41">
        <f>VLOOKUP(B3,AREA1!$D$3:$M$1102,4,FALSE)</f>
        <v>-1.05</v>
      </c>
      <c r="E7" s="41">
        <f>VLOOKUP(B3,AREA1!$D$3:$M$1102,5,FALSE)</f>
        <v>0.56999999999999995</v>
      </c>
      <c r="F7" s="41">
        <f>VLOOKUP(B3,AREA1!$D$3:$M$1102,6,FALSE)</f>
        <v>1.21</v>
      </c>
      <c r="G7" s="41">
        <f>VLOOKUP(B3,AREA1!$D$3:$M$1102,7,FALSE)</f>
        <v>2.37</v>
      </c>
      <c r="H7" s="41">
        <f>VLOOKUP(B3,AREA1!$D$3:$M$1102,8,FALSE)</f>
        <v>2.1</v>
      </c>
      <c r="I7" s="41">
        <f>VLOOKUP(B3,AREA1!$D$3:$M$1102,9,FALSE)</f>
        <v>1.76</v>
      </c>
      <c r="J7" s="41">
        <f>VLOOKUP(B3,AREA1!$D$3:$M$1102,10,FALSE)</f>
        <v>1.03</v>
      </c>
    </row>
    <row r="8" spans="1:10" ht="17.25" customHeight="1" x14ac:dyDescent="0.25">
      <c r="A8" s="33" t="s">
        <v>13</v>
      </c>
      <c r="B8" s="42">
        <f>VLOOKUP(B3,AREA2!$D$3:$M$1102,2,FALSE)</f>
        <v>-0.36</v>
      </c>
      <c r="C8" s="42">
        <f>VLOOKUP(B3,AREA2!$D$3:$M$1102,3,FALSE)</f>
        <v>-0.91</v>
      </c>
      <c r="D8" s="42">
        <f>VLOOKUP(B3,AREA2!$D$3:$M$1102,4,FALSE)</f>
        <v>-0.06</v>
      </c>
      <c r="E8" s="42">
        <f>VLOOKUP(B3,AREA2!$D$3:$M$1102,5,FALSE)</f>
        <v>0.48</v>
      </c>
      <c r="F8" s="42">
        <f>VLOOKUP(B3,AREA2!$D$3:$M$1102,6,FALSE)</f>
        <v>1.1200000000000001</v>
      </c>
      <c r="G8" s="42">
        <f>VLOOKUP(B3,AREA2!$D$3:$M$1102,7,FALSE)</f>
        <v>2.0099999999999998</v>
      </c>
      <c r="H8" s="42">
        <f>VLOOKUP(B3,AREA2!$D$3:$M$1102,8,FALSE)</f>
        <v>1.7</v>
      </c>
      <c r="I8" s="42">
        <f>VLOOKUP(B3,AREA2!$D$3:$M$1102,9,FALSE)</f>
        <v>1.52</v>
      </c>
      <c r="J8" s="42">
        <f>VLOOKUP(B3,AREA2!$D$3:$M$1102,10,FALSE)</f>
        <v>0.75</v>
      </c>
    </row>
    <row r="9" spans="1:10" ht="17.25" customHeight="1" x14ac:dyDescent="0.25">
      <c r="A9" s="33" t="s">
        <v>14</v>
      </c>
      <c r="B9" s="42">
        <f>VLOOKUP(B3,AREA3!$D$3:$M$1102,2,FALSE)</f>
        <v>-0.15</v>
      </c>
      <c r="C9" s="42">
        <f>VLOOKUP(B3,AREA3!$D$3:$M$1102,3,FALSE)</f>
        <v>-1.04</v>
      </c>
      <c r="D9" s="42">
        <f>VLOOKUP(B3,AREA3!$D$3:$M$1102,4,FALSE)</f>
        <v>-0.82</v>
      </c>
      <c r="E9" s="42">
        <f>VLOOKUP(B3,AREA3!$D$3:$M$1102,5,FALSE)</f>
        <v>0.69</v>
      </c>
      <c r="F9" s="42">
        <f>VLOOKUP(B3,AREA3!$D$3:$M$1102,6,FALSE)</f>
        <v>1.1499999999999999</v>
      </c>
      <c r="G9" s="42">
        <f>VLOOKUP(B3,AREA3!$D$3:$M$1102,7,FALSE)</f>
        <v>2.44</v>
      </c>
      <c r="H9" s="42">
        <f>VLOOKUP(B3,AREA3!$D$3:$M$1102,8,FALSE)</f>
        <v>2.37</v>
      </c>
      <c r="I9" s="42">
        <f>VLOOKUP(B3,AREA3!$D$3:$M$1102,9,FALSE)</f>
        <v>2.02</v>
      </c>
      <c r="J9" s="42">
        <f>VLOOKUP(B3,AREA3!$D$3:$M$1102,10,FALSE)</f>
        <v>1.28</v>
      </c>
    </row>
    <row r="10" spans="1:10" ht="17.25" customHeight="1" x14ac:dyDescent="0.25">
      <c r="A10" s="33" t="s">
        <v>15</v>
      </c>
      <c r="B10" s="42">
        <f>VLOOKUP(B3,AREA6!$D$3:$M$1102,2,FALSE)</f>
        <v>-0.08</v>
      </c>
      <c r="C10" s="42">
        <f>VLOOKUP(B3,AREA6!$D$3:$M$1102,3,FALSE)</f>
        <v>-0.88</v>
      </c>
      <c r="D10" s="42">
        <f>VLOOKUP(B3,AREA6!$D$3:$M$1102,4,FALSE)</f>
        <v>-0.95</v>
      </c>
      <c r="E10" s="42">
        <f>VLOOKUP(B3,AREA6!$D$3:$M$1102,5,FALSE)</f>
        <v>0.27</v>
      </c>
      <c r="F10" s="42">
        <f>VLOOKUP(B3,AREA6!$D$3:$M$1102,6,FALSE)</f>
        <v>0.64</v>
      </c>
      <c r="G10" s="42">
        <f>VLOOKUP(B3,AREA6!$D$3:$M$1102,7,FALSE)</f>
        <v>2</v>
      </c>
      <c r="H10" s="42">
        <f>VLOOKUP(B3,AREA6!$D$3:$M$1102,8,FALSE)</f>
        <v>1.69</v>
      </c>
      <c r="I10" s="42">
        <f>VLOOKUP(B3,AREA6!$D$3:$M$1102,9,FALSE)</f>
        <v>1.23</v>
      </c>
      <c r="J10" s="42">
        <f>VLOOKUP(B3,AREA6!$D$3:$M$1102,10,FALSE)</f>
        <v>0.5</v>
      </c>
    </row>
    <row r="11" spans="1:10" ht="17.25" customHeight="1" x14ac:dyDescent="0.25">
      <c r="A11" s="33" t="s">
        <v>16</v>
      </c>
      <c r="B11" s="42" t="str">
        <f>VLOOKUP(B3,AREA7!$D$3:$M$1102,2,FALSE)</f>
        <v>*</v>
      </c>
      <c r="C11" s="42" t="str">
        <f>VLOOKUP(B3,AREA7!$D$3:$M$1102,3,FALSE)</f>
        <v>*</v>
      </c>
      <c r="D11" s="42">
        <f>VLOOKUP(B3,AREA7!$D$3:$M$1102,4,FALSE)</f>
        <v>-0.79</v>
      </c>
      <c r="E11" s="42">
        <f>VLOOKUP(B3,AREA7!$D$3:$M$1102,5,FALSE)</f>
        <v>0.7</v>
      </c>
      <c r="F11" s="42">
        <f>VLOOKUP(B3,AREA7!$D$3:$M$1102,6,FALSE)</f>
        <v>1.32</v>
      </c>
      <c r="G11" s="42">
        <f>VLOOKUP(B3,AREA7!$D$3:$M$1102,7,FALSE)</f>
        <v>2.0499999999999998</v>
      </c>
      <c r="H11" s="42">
        <f>VLOOKUP(B3,AREA7!$D$3:$M$1102,8,FALSE)</f>
        <v>1.36</v>
      </c>
      <c r="I11" s="42">
        <f>VLOOKUP(B3,AREA7!$D$3:$M$1102,9,FALSE)</f>
        <v>0.88</v>
      </c>
      <c r="J11" s="42">
        <f>VLOOKUP(B3,AREA7!$D$3:$M$1102,10,FALSE)</f>
        <v>-0.01</v>
      </c>
    </row>
    <row r="12" spans="1:10" ht="17.25" customHeight="1" x14ac:dyDescent="0.25">
      <c r="A12" s="33" t="s">
        <v>17</v>
      </c>
      <c r="B12" s="42">
        <f>VLOOKUP(B3,AREA8!$D$3:$M$1102,2,FALSE)</f>
        <v>-0.4</v>
      </c>
      <c r="C12" s="42">
        <f>VLOOKUP(B3,AREA8!$D$3:$M$1102,3,FALSE)</f>
        <v>-1.0900000000000001</v>
      </c>
      <c r="D12" s="42">
        <f>VLOOKUP(B3,AREA8!$D$3:$M$1102,4,FALSE)</f>
        <v>-0.66</v>
      </c>
      <c r="E12" s="42">
        <f>VLOOKUP(B3,AREA8!$D$3:$M$1102,5,FALSE)</f>
        <v>0.42</v>
      </c>
      <c r="F12" s="42">
        <f>VLOOKUP(B3,AREA8!$D$3:$M$1102,6,FALSE)</f>
        <v>1.1200000000000001</v>
      </c>
      <c r="G12" s="42">
        <f>VLOOKUP(B3,AREA8!$D$3:$M$1102,7,FALSE)</f>
        <v>2.31</v>
      </c>
      <c r="H12" s="42">
        <f>VLOOKUP(B3,AREA8!$D$3:$M$1102,8,FALSE)</f>
        <v>1.96</v>
      </c>
      <c r="I12" s="42">
        <f>VLOOKUP(B3,AREA8!$D$3:$M$1102,9,FALSE)</f>
        <v>1.48</v>
      </c>
      <c r="J12" s="42">
        <f>VLOOKUP(B3,AREA8!$D$3:$M$1102,10,FALSE)</f>
        <v>0.9</v>
      </c>
    </row>
    <row r="13" spans="1:10" ht="17.25" customHeight="1" x14ac:dyDescent="0.25">
      <c r="A13" s="33" t="s">
        <v>18</v>
      </c>
      <c r="B13" s="42">
        <f>VLOOKUP(B3,AREA9!$D$3:$M$1102,2,FALSE)</f>
        <v>-0.57999999999999996</v>
      </c>
      <c r="C13" s="42">
        <f>VLOOKUP(B3,AREA9!$D$3:$M$1102,3,FALSE)</f>
        <v>-0.97</v>
      </c>
      <c r="D13" s="42">
        <f>VLOOKUP(B3,AREA9!$D$3:$M$1102,4,FALSE)</f>
        <v>-1.1299999999999999</v>
      </c>
      <c r="E13" s="42">
        <f>VLOOKUP(B3,AREA9!$D$3:$M$1102,5,FALSE)</f>
        <v>0.85</v>
      </c>
      <c r="F13" s="42">
        <f>VLOOKUP(B3,AREA9!$D$3:$M$1102,6,FALSE)</f>
        <v>1.58</v>
      </c>
      <c r="G13" s="42">
        <f>VLOOKUP(B3,AREA9!$D$3:$M$1102,7,FALSE)</f>
        <v>2.84</v>
      </c>
      <c r="H13" s="42">
        <f>VLOOKUP(B3,AREA9!$D$3:$M$1102,8,FALSE)</f>
        <v>2.52</v>
      </c>
      <c r="I13" s="42">
        <f>VLOOKUP(B3,AREA9!$D$3:$M$1102,9,FALSE)</f>
        <v>2.35</v>
      </c>
      <c r="J13" s="42">
        <f>VLOOKUP(B3,AREA9!$D$3:$M$1102,10,FALSE)</f>
        <v>1.8</v>
      </c>
    </row>
    <row r="14" spans="1:10" ht="17.25" customHeight="1" x14ac:dyDescent="0.25">
      <c r="A14" s="33" t="s">
        <v>11</v>
      </c>
      <c r="B14" s="42">
        <f>VLOOKUP(B3,CYPRUS!$D$3:$M$1102,2,FALSE)</f>
        <v>-0.84</v>
      </c>
      <c r="C14" s="42">
        <f>VLOOKUP(B3,CYPRUS!$D$3:$M$1102,3,FALSE)</f>
        <v>-1.49</v>
      </c>
      <c r="D14" s="42">
        <f>VLOOKUP(B3,CYPRUS!$D$3:$M$1102,4,FALSE)</f>
        <v>-0.86</v>
      </c>
      <c r="E14" s="42">
        <f>VLOOKUP(B3,CYPRUS!$D$3:$M$1102,5,FALSE)</f>
        <v>0.63</v>
      </c>
      <c r="F14" s="42">
        <f>VLOOKUP(B3,CYPRUS!$D$3:$M$1102,6,FALSE)</f>
        <v>1.28</v>
      </c>
      <c r="G14" s="42">
        <f>VLOOKUP(B3,CYPRUS!$D$3:$M$1102,7,FALSE)</f>
        <v>2.52</v>
      </c>
      <c r="H14" s="42">
        <f>VLOOKUP(B3,CYPRUS!$D$3:$M$1102,8,FALSE)</f>
        <v>2.2000000000000002</v>
      </c>
      <c r="I14" s="42">
        <f>VLOOKUP(B3,CYPRUS!$D$3:$M$1102,9,FALSE)</f>
        <v>1.89</v>
      </c>
      <c r="J14" s="42">
        <f>VLOOKUP(B3,CYPRUS!$D$3:$M$1102,10,FALSE)</f>
        <v>1.1599999999999999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1" t="s">
        <v>66</v>
      </c>
      <c r="C22" s="111"/>
      <c r="D22" s="45"/>
      <c r="E22" s="51"/>
    </row>
    <row r="23" spans="1:5" x14ac:dyDescent="0.25">
      <c r="A23" s="55" t="s">
        <v>51</v>
      </c>
      <c r="B23" s="112" t="s">
        <v>47</v>
      </c>
      <c r="C23" s="110"/>
      <c r="D23" s="40"/>
      <c r="E23" s="51"/>
    </row>
    <row r="24" spans="1:5" x14ac:dyDescent="0.25">
      <c r="A24" s="55" t="s">
        <v>50</v>
      </c>
      <c r="B24" s="110" t="s">
        <v>45</v>
      </c>
      <c r="C24" s="110"/>
      <c r="D24" s="29"/>
      <c r="E24" s="51"/>
    </row>
    <row r="25" spans="1:5" x14ac:dyDescent="0.25">
      <c r="A25" s="55" t="s">
        <v>49</v>
      </c>
      <c r="B25" s="110" t="s">
        <v>44</v>
      </c>
      <c r="C25" s="110"/>
      <c r="D25" s="39"/>
      <c r="E25" s="51"/>
    </row>
    <row r="26" spans="1:5" x14ac:dyDescent="0.25">
      <c r="A26" s="56" t="s">
        <v>48</v>
      </c>
      <c r="B26" s="110" t="s">
        <v>43</v>
      </c>
      <c r="C26" s="110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4" t="s">
        <v>67</v>
      </c>
      <c r="B30" s="115"/>
      <c r="C30" s="115"/>
      <c r="D30" s="50"/>
      <c r="E30" s="51"/>
    </row>
    <row r="31" spans="1:5" x14ac:dyDescent="0.25">
      <c r="A31" s="54" t="s">
        <v>65</v>
      </c>
      <c r="B31" s="111" t="s">
        <v>66</v>
      </c>
      <c r="C31" s="111"/>
      <c r="D31" s="46"/>
      <c r="E31" s="51"/>
    </row>
    <row r="32" spans="1:5" x14ac:dyDescent="0.25">
      <c r="A32" s="55" t="s">
        <v>52</v>
      </c>
      <c r="B32" s="112" t="s">
        <v>68</v>
      </c>
      <c r="C32" s="113"/>
      <c r="D32" s="43"/>
      <c r="E32" s="51"/>
    </row>
    <row r="33" spans="1:5" x14ac:dyDescent="0.25">
      <c r="A33" s="55" t="s">
        <v>53</v>
      </c>
      <c r="B33" s="110" t="s">
        <v>61</v>
      </c>
      <c r="C33" s="113"/>
      <c r="D33" s="43"/>
      <c r="E33" s="51"/>
    </row>
    <row r="34" spans="1:5" x14ac:dyDescent="0.25">
      <c r="A34" s="55" t="s">
        <v>54</v>
      </c>
      <c r="B34" s="112" t="s">
        <v>59</v>
      </c>
      <c r="C34" s="113"/>
      <c r="D34" s="43"/>
      <c r="E34" s="51"/>
    </row>
    <row r="35" spans="1:5" x14ac:dyDescent="0.25">
      <c r="A35" s="56" t="s">
        <v>55</v>
      </c>
      <c r="B35" s="110" t="s">
        <v>60</v>
      </c>
      <c r="C35" s="113"/>
      <c r="D35" s="44"/>
      <c r="E35" s="51"/>
    </row>
    <row r="36" spans="1:5" x14ac:dyDescent="0.25">
      <c r="A36" s="55" t="s">
        <v>58</v>
      </c>
      <c r="B36" s="110" t="s">
        <v>45</v>
      </c>
      <c r="C36" s="110"/>
      <c r="D36" s="50"/>
      <c r="E36" s="51"/>
    </row>
    <row r="37" spans="1:5" x14ac:dyDescent="0.25">
      <c r="A37" s="55" t="s">
        <v>57</v>
      </c>
      <c r="B37" s="110" t="s">
        <v>44</v>
      </c>
      <c r="C37" s="110"/>
      <c r="D37" s="50"/>
      <c r="E37" s="51"/>
    </row>
    <row r="38" spans="1:5" x14ac:dyDescent="0.25">
      <c r="A38" s="56" t="s">
        <v>56</v>
      </c>
      <c r="B38" s="110" t="s">
        <v>62</v>
      </c>
      <c r="C38" s="110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Summary_Oct1970-Sep2020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2020-11-30T08:57:25Z</cp:lastPrinted>
  <dcterms:created xsi:type="dcterms:W3CDTF">2013-04-17T08:47:10Z</dcterms:created>
  <dcterms:modified xsi:type="dcterms:W3CDTF">2021-06-03T10:25:57Z</dcterms:modified>
</cp:coreProperties>
</file>