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TEMP\PANAYIOTIS\SPI\2019_07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Aug2017" sheetId="21" r:id="rId9"/>
    <sheet name="Lowest_and_Highest_SPI-Values" sheetId="22" r:id="rId10"/>
  </sheets>
  <definedNames>
    <definedName name="_xlnm._FilterDatabase" localSheetId="0" hidden="1">AREA1!$A$2:$M$604</definedName>
    <definedName name="_xlnm._FilterDatabase" localSheetId="1" hidden="1">AREA2!$A$2:$M$604</definedName>
    <definedName name="_xlnm._FilterDatabase" localSheetId="3" hidden="1">AREA6!$A$2:$M$604</definedName>
    <definedName name="_xlnm._FilterDatabase" localSheetId="4" hidden="1">AREA7!$A$2:$M$604</definedName>
    <definedName name="_xlnm._FilterDatabase" localSheetId="5" hidden="1">AREA8!$A$2:$M$604</definedName>
    <definedName name="_xlnm._FilterDatabase" localSheetId="6" hidden="1">AREA9!$A$2:$M$604</definedName>
    <definedName name="_xlnm._FilterDatabase" localSheetId="7" hidden="1">CYPRUS!$A$2:$M$604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03" i="20" l="1"/>
  <c r="G603" i="20"/>
  <c r="H603" i="20"/>
  <c r="I603" i="20"/>
  <c r="J603" i="20"/>
  <c r="K603" i="20"/>
  <c r="L603" i="20"/>
  <c r="M603" i="20"/>
  <c r="F604" i="20"/>
  <c r="G604" i="20"/>
  <c r="H604" i="20"/>
  <c r="I604" i="20"/>
  <c r="J604" i="20"/>
  <c r="K604" i="20"/>
  <c r="L604" i="20"/>
  <c r="M604" i="20"/>
  <c r="E604" i="20"/>
  <c r="E603" i="20"/>
  <c r="F603" i="18"/>
  <c r="G603" i="18"/>
  <c r="H603" i="18"/>
  <c r="I603" i="18"/>
  <c r="J603" i="18"/>
  <c r="K603" i="18"/>
  <c r="L603" i="18"/>
  <c r="M603" i="18"/>
  <c r="F604" i="18"/>
  <c r="G604" i="18"/>
  <c r="H604" i="18"/>
  <c r="I604" i="18"/>
  <c r="J604" i="18"/>
  <c r="K604" i="18"/>
  <c r="L604" i="18"/>
  <c r="M604" i="18"/>
  <c r="E604" i="18"/>
  <c r="E603" i="18"/>
  <c r="F603" i="16"/>
  <c r="G603" i="16"/>
  <c r="H603" i="16"/>
  <c r="I603" i="16"/>
  <c r="J603" i="16"/>
  <c r="K603" i="16"/>
  <c r="L603" i="16"/>
  <c r="M603" i="16"/>
  <c r="F604" i="16"/>
  <c r="G604" i="16"/>
  <c r="H604" i="16"/>
  <c r="I604" i="16"/>
  <c r="J604" i="16"/>
  <c r="K604" i="16"/>
  <c r="L604" i="16"/>
  <c r="M604" i="16"/>
  <c r="E604" i="16"/>
  <c r="E603" i="16"/>
  <c r="F603" i="14"/>
  <c r="G603" i="14"/>
  <c r="H603" i="14"/>
  <c r="I603" i="14"/>
  <c r="J603" i="14"/>
  <c r="K603" i="14"/>
  <c r="L603" i="14"/>
  <c r="M603" i="14"/>
  <c r="F604" i="14"/>
  <c r="G604" i="14"/>
  <c r="H604" i="14"/>
  <c r="I604" i="14"/>
  <c r="J604" i="14"/>
  <c r="K604" i="14"/>
  <c r="L604" i="14"/>
  <c r="M604" i="14"/>
  <c r="E604" i="14"/>
  <c r="E603" i="14"/>
  <c r="F603" i="12"/>
  <c r="G603" i="12"/>
  <c r="H603" i="12"/>
  <c r="I603" i="12"/>
  <c r="J603" i="12"/>
  <c r="K603" i="12"/>
  <c r="L603" i="12"/>
  <c r="M603" i="12"/>
  <c r="F604" i="12"/>
  <c r="G604" i="12"/>
  <c r="H604" i="12"/>
  <c r="I604" i="12"/>
  <c r="J604" i="12"/>
  <c r="K604" i="12"/>
  <c r="L604" i="12"/>
  <c r="M604" i="12"/>
  <c r="E604" i="12"/>
  <c r="E603" i="12"/>
  <c r="F603" i="10"/>
  <c r="G603" i="10"/>
  <c r="H603" i="10"/>
  <c r="I603" i="10"/>
  <c r="J603" i="10"/>
  <c r="K603" i="10"/>
  <c r="L603" i="10"/>
  <c r="M603" i="10"/>
  <c r="F604" i="10"/>
  <c r="G604" i="10"/>
  <c r="H604" i="10"/>
  <c r="I604" i="10"/>
  <c r="J604" i="10"/>
  <c r="K604" i="10"/>
  <c r="L604" i="10"/>
  <c r="M604" i="10"/>
  <c r="E604" i="10"/>
  <c r="E603" i="10"/>
  <c r="M604" i="8"/>
  <c r="M603" i="8"/>
  <c r="F603" i="8"/>
  <c r="G603" i="8"/>
  <c r="H603" i="8"/>
  <c r="I603" i="8"/>
  <c r="J603" i="8"/>
  <c r="K603" i="8"/>
  <c r="L603" i="8"/>
  <c r="F604" i="8"/>
  <c r="G604" i="8"/>
  <c r="H604" i="8"/>
  <c r="I604" i="8"/>
  <c r="J604" i="8"/>
  <c r="K604" i="8"/>
  <c r="L604" i="8"/>
  <c r="E604" i="8"/>
  <c r="E603" i="8"/>
  <c r="D602" i="20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N600" i="12"/>
  <c r="D600" i="12"/>
  <c r="D599" i="12"/>
  <c r="N599" i="12" s="1"/>
  <c r="D598" i="12"/>
  <c r="N598" i="12" s="1"/>
  <c r="D597" i="12"/>
  <c r="N597" i="12" s="1"/>
  <c r="N596" i="12"/>
  <c r="D596" i="12"/>
  <c r="D595" i="12"/>
  <c r="N595" i="12" s="1"/>
  <c r="D594" i="12"/>
  <c r="N594" i="12" s="1"/>
  <c r="D593" i="12"/>
  <c r="N593" i="12" s="1"/>
  <c r="N592" i="12"/>
  <c r="D592" i="12"/>
  <c r="D591" i="12"/>
  <c r="N591" i="12" s="1"/>
  <c r="D590" i="12"/>
  <c r="N590" i="12" s="1"/>
  <c r="D589" i="12"/>
  <c r="N589" i="12" s="1"/>
  <c r="N588" i="12"/>
  <c r="D588" i="12"/>
  <c r="D587" i="12"/>
  <c r="N587" i="12" s="1"/>
  <c r="N586" i="12"/>
  <c r="D586" i="12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E604" i="6"/>
  <c r="D601" i="6"/>
  <c r="D583" i="6"/>
  <c r="D584" i="6"/>
  <c r="D585" i="6"/>
  <c r="D586" i="6"/>
  <c r="N586" i="6" s="1"/>
  <c r="D587" i="6"/>
  <c r="D588" i="6"/>
  <c r="D589" i="6"/>
  <c r="D590" i="6"/>
  <c r="N590" i="6" s="1"/>
  <c r="D591" i="6"/>
  <c r="D592" i="6"/>
  <c r="N592" i="6" s="1"/>
  <c r="D593" i="6"/>
  <c r="N593" i="6" s="1"/>
  <c r="D594" i="6"/>
  <c r="N594" i="6" s="1"/>
  <c r="D595" i="6"/>
  <c r="D596" i="6"/>
  <c r="N596" i="6" s="1"/>
  <c r="D597" i="6"/>
  <c r="D598" i="6"/>
  <c r="N598" i="6" s="1"/>
  <c r="D599" i="6"/>
  <c r="D600" i="6"/>
  <c r="N600" i="6" s="1"/>
  <c r="D602" i="6"/>
  <c r="N602" i="6" s="1"/>
  <c r="N581" i="6"/>
  <c r="N583" i="6"/>
  <c r="N584" i="6"/>
  <c r="N585" i="6"/>
  <c r="N587" i="6"/>
  <c r="N588" i="6"/>
  <c r="N589" i="6"/>
  <c r="N591" i="6"/>
  <c r="N595" i="6"/>
  <c r="N597" i="6"/>
  <c r="N599" i="6"/>
  <c r="N601" i="6"/>
  <c r="F604" i="6"/>
  <c r="G604" i="6"/>
  <c r="H604" i="6"/>
  <c r="I604" i="6"/>
  <c r="J604" i="6"/>
  <c r="K604" i="6"/>
  <c r="L604" i="6"/>
  <c r="M604" i="6"/>
  <c r="F603" i="6"/>
  <c r="G603" i="6"/>
  <c r="H603" i="6"/>
  <c r="I603" i="6"/>
  <c r="J603" i="6"/>
  <c r="K603" i="6"/>
  <c r="L603" i="6"/>
  <c r="M603" i="6"/>
  <c r="E603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D582" i="6"/>
  <c r="N582" i="6" s="1"/>
  <c r="M605" i="20" l="1"/>
  <c r="L605" i="20"/>
  <c r="K605" i="20"/>
  <c r="J605" i="20"/>
  <c r="I605" i="20"/>
  <c r="H605" i="20"/>
  <c r="G605" i="20"/>
  <c r="F605" i="20"/>
  <c r="E60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05" i="8" l="1"/>
  <c r="B7" i="21"/>
  <c r="J605" i="18"/>
  <c r="G20" i="22" s="1"/>
  <c r="L605" i="18"/>
  <c r="I20" i="22" s="1"/>
  <c r="E605" i="6"/>
  <c r="B8" i="22" s="1"/>
  <c r="F605" i="18"/>
  <c r="C20" i="22" s="1"/>
  <c r="H605" i="18"/>
  <c r="E20" i="22" s="1"/>
  <c r="G605" i="18"/>
  <c r="D20" i="22" s="1"/>
  <c r="I605" i="18"/>
  <c r="F20" i="22" s="1"/>
  <c r="K605" i="18"/>
  <c r="H20" i="22" s="1"/>
  <c r="E605" i="18"/>
  <c r="B20" i="22" s="1"/>
  <c r="F605" i="16"/>
  <c r="C18" i="22" s="1"/>
  <c r="H605" i="16"/>
  <c r="E18" i="22" s="1"/>
  <c r="J605" i="16"/>
  <c r="G18" i="22" s="1"/>
  <c r="L605" i="16"/>
  <c r="I18" i="22" s="1"/>
  <c r="M605" i="16"/>
  <c r="J18" i="22" s="1"/>
  <c r="E605" i="16"/>
  <c r="B18" i="22" s="1"/>
  <c r="H605" i="8"/>
  <c r="E10" i="22" s="1"/>
  <c r="J605" i="8"/>
  <c r="G10" i="22" s="1"/>
  <c r="L605" i="8"/>
  <c r="I10" i="22" s="1"/>
  <c r="B10" i="22"/>
  <c r="G605" i="8"/>
  <c r="D10" i="22" s="1"/>
  <c r="I605" i="8"/>
  <c r="F10" i="22" s="1"/>
  <c r="K605" i="8"/>
  <c r="H10" i="22" s="1"/>
  <c r="M605" i="8"/>
  <c r="J10" i="22" s="1"/>
  <c r="H605" i="12"/>
  <c r="E14" i="22" s="1"/>
  <c r="J605" i="12"/>
  <c r="G14" i="22" s="1"/>
  <c r="L605" i="12"/>
  <c r="I14" i="22" s="1"/>
  <c r="F605" i="12"/>
  <c r="C14" i="22" s="1"/>
  <c r="E605" i="12"/>
  <c r="B14" i="22" s="1"/>
  <c r="G605" i="12"/>
  <c r="D14" i="22" s="1"/>
  <c r="I605" i="12"/>
  <c r="F14" i="22" s="1"/>
  <c r="K605" i="12"/>
  <c r="H14" i="22" s="1"/>
  <c r="E605" i="10"/>
  <c r="B12" i="22" s="1"/>
  <c r="F605" i="10"/>
  <c r="C12" i="22" s="1"/>
  <c r="H605" i="10"/>
  <c r="E12" i="22" s="1"/>
  <c r="J605" i="10"/>
  <c r="G12" i="22" s="1"/>
  <c r="L605" i="10"/>
  <c r="I12" i="22" s="1"/>
  <c r="L60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05" i="16"/>
  <c r="D18" i="22" s="1"/>
  <c r="I605" i="16"/>
  <c r="F18" i="22" s="1"/>
  <c r="K605" i="16"/>
  <c r="H18" i="22" s="1"/>
  <c r="M605" i="14"/>
  <c r="J16" i="22" s="1"/>
  <c r="E605" i="14"/>
  <c r="B16" i="22" s="1"/>
  <c r="F605" i="14"/>
  <c r="C16" i="22" s="1"/>
  <c r="H605" i="14"/>
  <c r="E16" i="22" s="1"/>
  <c r="J605" i="14"/>
  <c r="G16" i="22" s="1"/>
  <c r="L605" i="14"/>
  <c r="I16" i="22" s="1"/>
  <c r="I15" i="22"/>
  <c r="G15" i="22"/>
  <c r="E15" i="22"/>
  <c r="C15" i="22"/>
  <c r="G605" i="14"/>
  <c r="D16" i="22" s="1"/>
  <c r="I605" i="14"/>
  <c r="F16" i="22" s="1"/>
  <c r="K605" i="14"/>
  <c r="H16" i="22" s="1"/>
  <c r="I13" i="22"/>
  <c r="G13" i="22"/>
  <c r="E13" i="22"/>
  <c r="H13" i="22"/>
  <c r="F13" i="22"/>
  <c r="D13" i="22"/>
  <c r="I11" i="22"/>
  <c r="G11" i="22"/>
  <c r="E11" i="22"/>
  <c r="C11" i="22"/>
  <c r="G605" i="10"/>
  <c r="D12" i="22" s="1"/>
  <c r="I605" i="10"/>
  <c r="F12" i="22" s="1"/>
  <c r="K605" i="10"/>
  <c r="H12" i="22" s="1"/>
  <c r="M60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05" i="18"/>
  <c r="J20" i="22" s="1"/>
  <c r="J33" i="22"/>
  <c r="J17" i="22"/>
  <c r="B17" i="22"/>
  <c r="J15" i="22"/>
  <c r="B15" i="22"/>
  <c r="B13" i="22"/>
  <c r="C13" i="22"/>
  <c r="M605" i="12"/>
  <c r="J14" i="22" s="1"/>
  <c r="B11" i="22"/>
  <c r="F605" i="8"/>
  <c r="C10" i="22" s="1"/>
  <c r="B33" i="22"/>
  <c r="B9" i="22"/>
  <c r="H605" i="6"/>
  <c r="E8" i="22" s="1"/>
  <c r="K605" i="6"/>
  <c r="H8" i="22" s="1"/>
  <c r="I605" i="6"/>
  <c r="F8" i="22" s="1"/>
  <c r="G605" i="6"/>
  <c r="D8" i="22" s="1"/>
  <c r="M605" i="6"/>
  <c r="J8" i="22" s="1"/>
  <c r="J7" i="22"/>
  <c r="H7" i="22"/>
  <c r="F7" i="22"/>
  <c r="D7" i="22"/>
  <c r="J605" i="6"/>
  <c r="G8" i="22" s="1"/>
  <c r="I7" i="22"/>
  <c r="E7" i="22"/>
  <c r="F60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<sst xmlns="http://schemas.openxmlformats.org/spreadsheetml/2006/main" count="259" uniqueCount="79">
  <si>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</si>
  <si>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</si>
  <si>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</si>
  <si>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</si>
  <si>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</si>
  <si>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</si>
  <si>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</si>
  <si>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</si>
  <si>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</si>
  <si>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</si>
  <si>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</si>
  <si>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</si>
  <si>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</si>
  <si>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</si>
  <si>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</si>
  <si>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</si>
  <si>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</si>
  <si>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</si>
  <si>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</si>
  <si>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</si>
  <si>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</si>
  <si>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</si>
  <si>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</si>
  <si>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</si>
  <si>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</si>
  <si>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</si>
  <si>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</si>
  <si>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</si>
  <si>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</si>
  <si>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</si>
  <si>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</si>
  <si>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</si>
  <si>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</si>
  <si>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</si>
  <si>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</si>
  <si>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</si>
  <si>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</si>
  <si>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</si>
  <si>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</si>
  <si>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</si>
  <si>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</si>
  <si>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</si>
  <si>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</si>
  <si>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</si>
  <si>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</si>
  <si>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</si>
  <si>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</si>
  <si>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</si>
  <si>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</si>
  <si>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</si>
  <si>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</si>
  <si>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</si>
  <si>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</si>
  <si>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</si>
  <si>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</si>
  <si>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</si>
  <si>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</si>
  <si>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</si>
  <si>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</si>
  <si>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</si>
  <si>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</si>
  <si>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</si>
  <si>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</si>
  <si>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</si>
  <si>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</si>
  <si>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</si>
  <si>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</si>
  <si>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</si>
  <si>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</si>
  <si>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</si>
  <si>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</si>
  <si>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</si>
  <si>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</si>
  <si>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</si>
  <si>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</si>
  <si>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</si>
  <si>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</si>
  <si>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</si>
  <si>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1970-Feb.2020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</si>
</sst>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37" xfId="0" applyBorder="1"/>
    <xf numFmtId="0" fontId="1" fillId="0" borderId="37" xfId="0" applyFon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17" fontId="1" fillId="0" borderId="2" xfId="0" applyNumberFormat="1" applyFont="1" applyBorder="1"/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4" workbookViewId="0">
      <selection activeCell="J584" sqref="J584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6" t="s">
        <v>35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0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4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ht="15.75" thickBot="1" x14ac:dyDescent="0.3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hidden="1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hidden="1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hidden="1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hidden="1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1:14" hidden="1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02" si="30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1:14" hidden="1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1:14" hidden="1" x14ac:dyDescent="0.25">
      <c r="B596" s="7">
        <v>2020</v>
      </c>
      <c r="C596" s="92">
        <v>3</v>
      </c>
      <c r="D596" s="4">
        <f t="shared" si="29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30"/>
        <v>43891</v>
      </c>
    </row>
    <row r="597" spans="1:14" hidden="1" x14ac:dyDescent="0.25">
      <c r="B597" s="7">
        <v>2020</v>
      </c>
      <c r="C597" s="92">
        <v>4</v>
      </c>
      <c r="D597" s="4">
        <f t="shared" si="29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30"/>
        <v>43922</v>
      </c>
    </row>
    <row r="598" spans="1:14" hidden="1" x14ac:dyDescent="0.25">
      <c r="B598" s="7">
        <v>2020</v>
      </c>
      <c r="C598" s="92">
        <v>5</v>
      </c>
      <c r="D598" s="4">
        <f t="shared" si="29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30"/>
        <v>43952</v>
      </c>
    </row>
    <row r="599" spans="1:14" hidden="1" x14ac:dyDescent="0.25">
      <c r="B599" s="7">
        <v>2020</v>
      </c>
      <c r="C599" s="92">
        <v>6</v>
      </c>
      <c r="D599" s="4">
        <f t="shared" si="29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30"/>
        <v>43983</v>
      </c>
    </row>
    <row r="600" spans="1:14" hidden="1" x14ac:dyDescent="0.25">
      <c r="B600" s="7">
        <v>2020</v>
      </c>
      <c r="C600" s="92">
        <v>7</v>
      </c>
      <c r="D600" s="4">
        <f t="shared" si="29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30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30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9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30"/>
        <v>44075</v>
      </c>
    </row>
    <row r="603" spans="1:14" x14ac:dyDescent="0.25">
      <c r="A603" t="s">
        <v>27</v>
      </c>
      <c r="B603" s="99" t="s">
        <v>25</v>
      </c>
      <c r="C603" s="100"/>
      <c r="D603" s="100"/>
      <c r="E603" s="66">
        <f>MIN(E3:E602)</f>
        <v>-2.9</v>
      </c>
      <c r="F603" s="66">
        <f t="shared" ref="F603:M603" si="31">MIN(F3:F602)</f>
        <v>-3.1</v>
      </c>
      <c r="G603" s="66">
        <f t="shared" si="31"/>
        <v>-3.11</v>
      </c>
      <c r="H603" s="66">
        <f t="shared" si="31"/>
        <v>-2.93</v>
      </c>
      <c r="I603" s="66">
        <f t="shared" si="31"/>
        <v>-2.57</v>
      </c>
      <c r="J603" s="66">
        <f t="shared" si="31"/>
        <v>-2.61</v>
      </c>
      <c r="K603" s="66">
        <f t="shared" si="31"/>
        <v>-2.66</v>
      </c>
      <c r="L603" s="66">
        <f t="shared" si="31"/>
        <v>-2.23</v>
      </c>
      <c r="M603" s="66">
        <f t="shared" si="31"/>
        <v>-2.29</v>
      </c>
    </row>
    <row r="604" spans="1:14" x14ac:dyDescent="0.25">
      <c r="A604" t="s">
        <v>27</v>
      </c>
      <c r="B604" s="101" t="s">
        <v>26</v>
      </c>
      <c r="C604" s="102"/>
      <c r="D604" s="102"/>
      <c r="E604" s="65">
        <f>MAX(E3:E602)</f>
        <v>2.74</v>
      </c>
      <c r="F604" s="65">
        <f t="shared" ref="F604:M604" si="32">MAX(F3:F602)</f>
        <v>2.5499999999999998</v>
      </c>
      <c r="G604" s="65">
        <f t="shared" si="32"/>
        <v>2.59</v>
      </c>
      <c r="H604" s="65">
        <f t="shared" si="32"/>
        <v>2.39</v>
      </c>
      <c r="I604" s="65">
        <f t="shared" si="32"/>
        <v>2.57</v>
      </c>
      <c r="J604" s="65">
        <f t="shared" si="32"/>
        <v>2.58</v>
      </c>
      <c r="K604" s="65">
        <f t="shared" si="32"/>
        <v>2.1800000000000002</v>
      </c>
      <c r="L604" s="65">
        <f t="shared" si="32"/>
        <v>2.62</v>
      </c>
      <c r="M604" s="65">
        <f t="shared" si="32"/>
        <v>2.2400000000000002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32540</v>
      </c>
      <c r="F605" s="67">
        <f>VLOOKUP(F603,$F$3:$N$1076,9,FALSE)</f>
        <v>33025</v>
      </c>
      <c r="G605" s="67">
        <f>VLOOKUP(G603,$G$3:$N$1076,8,FALSE)</f>
        <v>33117</v>
      </c>
      <c r="H605" s="67">
        <f>VLOOKUP(H603,$H$3:$N$1076,7,FALSE)</f>
        <v>33178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27303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2" workbookViewId="0">
      <selection activeCell="G613" sqref="G613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6" t="s">
        <v>36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0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7"/>
        <v>43466</v>
      </c>
      <c r="E582" s="5">
        <v>1.55</v>
      </c>
      <c r="F582" s="5">
        <v>1.54</v>
      </c>
      <c r="G582" s="5">
        <v>1.84</v>
      </c>
      <c r="H582" s="5">
        <v>2.0499999999999998</v>
      </c>
      <c r="I582" s="5">
        <v>1.3</v>
      </c>
      <c r="J582" s="5">
        <v>0.64</v>
      </c>
      <c r="K582" s="5">
        <v>0.53</v>
      </c>
      <c r="L582" s="5">
        <v>0.32</v>
      </c>
      <c r="M582" s="5">
        <v>0.27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93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ht="15.75" thickBot="1" x14ac:dyDescent="0.3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02" si="28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hidden="1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1:14" hidden="1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1:14" hidden="1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1:14" hidden="1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1:14" hidden="1" x14ac:dyDescent="0.25">
      <c r="B596" s="7">
        <v>2020</v>
      </c>
      <c r="C596" s="92">
        <v>3</v>
      </c>
      <c r="D596" s="4">
        <f t="shared" si="27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8"/>
        <v>43891</v>
      </c>
    </row>
    <row r="597" spans="1:14" hidden="1" x14ac:dyDescent="0.25">
      <c r="B597" s="7">
        <v>2020</v>
      </c>
      <c r="C597" s="92">
        <v>4</v>
      </c>
      <c r="D597" s="4">
        <f t="shared" si="27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8"/>
        <v>43922</v>
      </c>
    </row>
    <row r="598" spans="1:14" hidden="1" x14ac:dyDescent="0.25">
      <c r="B598" s="7">
        <v>2020</v>
      </c>
      <c r="C598" s="92">
        <v>5</v>
      </c>
      <c r="D598" s="4">
        <f t="shared" si="27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8"/>
        <v>43952</v>
      </c>
    </row>
    <row r="599" spans="1:14" hidden="1" x14ac:dyDescent="0.25">
      <c r="B599" s="7">
        <v>2020</v>
      </c>
      <c r="C599" s="92">
        <v>6</v>
      </c>
      <c r="D599" s="4">
        <f t="shared" si="27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8"/>
        <v>43983</v>
      </c>
    </row>
    <row r="600" spans="1:14" hidden="1" x14ac:dyDescent="0.25">
      <c r="B600" s="7">
        <v>2020</v>
      </c>
      <c r="C600" s="92">
        <v>7</v>
      </c>
      <c r="D600" s="4">
        <f t="shared" si="27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8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8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7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8"/>
        <v>44075</v>
      </c>
    </row>
    <row r="603" spans="1:14" x14ac:dyDescent="0.25">
      <c r="A603" t="s">
        <v>28</v>
      </c>
      <c r="B603" s="99" t="s">
        <v>25</v>
      </c>
      <c r="C603" s="100"/>
      <c r="D603" s="100"/>
      <c r="E603" s="66">
        <f>MIN(E3:E602)</f>
        <v>-3.1</v>
      </c>
      <c r="F603" s="66">
        <f t="shared" ref="F603:L603" si="29">MIN(F3:F602)</f>
        <v>-3.18</v>
      </c>
      <c r="G603" s="66">
        <f t="shared" si="29"/>
        <v>-3.11</v>
      </c>
      <c r="H603" s="66">
        <f t="shared" si="29"/>
        <v>-2.93</v>
      </c>
      <c r="I603" s="66">
        <f t="shared" si="29"/>
        <v>-2.84</v>
      </c>
      <c r="J603" s="66">
        <f t="shared" si="29"/>
        <v>-2.6</v>
      </c>
      <c r="K603" s="66">
        <f t="shared" si="29"/>
        <v>-2.67</v>
      </c>
      <c r="L603" s="66">
        <f t="shared" si="29"/>
        <v>-2.23</v>
      </c>
      <c r="M603" s="66">
        <f>MIN(M3:M602)</f>
        <v>-2.16</v>
      </c>
    </row>
    <row r="604" spans="1:14" x14ac:dyDescent="0.25">
      <c r="A604" t="s">
        <v>28</v>
      </c>
      <c r="B604" s="101" t="s">
        <v>26</v>
      </c>
      <c r="C604" s="102"/>
      <c r="D604" s="102"/>
      <c r="E604" s="65">
        <f>MAX(E3:E602)</f>
        <v>2.75</v>
      </c>
      <c r="F604" s="65">
        <f t="shared" ref="F604:L604" si="30">MAX(F3:F602)</f>
        <v>2.5099999999999998</v>
      </c>
      <c r="G604" s="65">
        <f t="shared" si="30"/>
        <v>2.56</v>
      </c>
      <c r="H604" s="65">
        <f t="shared" si="30"/>
        <v>2.11</v>
      </c>
      <c r="I604" s="65">
        <f t="shared" si="30"/>
        <v>2.66</v>
      </c>
      <c r="J604" s="65">
        <f t="shared" si="30"/>
        <v>2.4500000000000002</v>
      </c>
      <c r="K604" s="65">
        <f t="shared" si="30"/>
        <v>2.15</v>
      </c>
      <c r="L604" s="65">
        <f t="shared" si="30"/>
        <v>2.73</v>
      </c>
      <c r="M604" s="65">
        <f>MAX(M3:M602)</f>
        <v>2.4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33117</v>
      </c>
      <c r="H605" s="67">
        <f>VLOOKUP(H603,$H$3:$N$1076,7,FALSE)</f>
        <v>40483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27334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2" workbookViewId="0">
      <selection activeCell="E614" sqref="E614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37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3"/>
        <v>43466</v>
      </c>
      <c r="E582" s="5">
        <v>1.63</v>
      </c>
      <c r="F582" s="5">
        <v>1.35</v>
      </c>
      <c r="G582" s="5">
        <v>2.08</v>
      </c>
      <c r="H582" s="5">
        <v>2.58</v>
      </c>
      <c r="I582" s="5">
        <v>1.84</v>
      </c>
      <c r="J582" s="5">
        <v>0.84</v>
      </c>
      <c r="K582" s="5">
        <v>0.38</v>
      </c>
      <c r="L582" s="5">
        <v>0.15</v>
      </c>
      <c r="M582" s="5">
        <v>0.26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93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ht="15.75" thickBot="1" x14ac:dyDescent="0.3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hidden="1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hidden="1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1:14" hidden="1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02" si="24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1:14" hidden="1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1:14" hidden="1" x14ac:dyDescent="0.25">
      <c r="B596" s="7">
        <v>2020</v>
      </c>
      <c r="C596" s="92">
        <v>3</v>
      </c>
      <c r="D596" s="4">
        <f t="shared" si="23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4"/>
        <v>43891</v>
      </c>
    </row>
    <row r="597" spans="1:14" hidden="1" x14ac:dyDescent="0.25">
      <c r="B597" s="7">
        <v>2020</v>
      </c>
      <c r="C597" s="92">
        <v>4</v>
      </c>
      <c r="D597" s="4">
        <f t="shared" si="23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4"/>
        <v>43922</v>
      </c>
    </row>
    <row r="598" spans="1:14" hidden="1" x14ac:dyDescent="0.25">
      <c r="B598" s="7">
        <v>2020</v>
      </c>
      <c r="C598" s="92">
        <v>5</v>
      </c>
      <c r="D598" s="4">
        <f t="shared" si="23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4"/>
        <v>43952</v>
      </c>
    </row>
    <row r="599" spans="1:14" hidden="1" x14ac:dyDescent="0.25">
      <c r="B599" s="7">
        <v>2020</v>
      </c>
      <c r="C599" s="92">
        <v>6</v>
      </c>
      <c r="D599" s="4">
        <f t="shared" si="23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4"/>
        <v>43983</v>
      </c>
    </row>
    <row r="600" spans="1:14" hidden="1" x14ac:dyDescent="0.25">
      <c r="B600" s="7">
        <v>2020</v>
      </c>
      <c r="C600" s="92">
        <v>7</v>
      </c>
      <c r="D600" s="4">
        <f t="shared" si="23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4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4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3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4"/>
        <v>44075</v>
      </c>
    </row>
    <row r="603" spans="1:14" x14ac:dyDescent="0.25">
      <c r="A603" t="s">
        <v>29</v>
      </c>
      <c r="B603" s="99" t="s">
        <v>25</v>
      </c>
      <c r="C603" s="100"/>
      <c r="D603" s="100"/>
      <c r="E603" s="66">
        <f>MIN(E3:E602)</f>
        <v>-3.22</v>
      </c>
      <c r="F603" s="66">
        <f t="shared" ref="F603:M603" si="25">MIN(F3:F602)</f>
        <v>-2.62</v>
      </c>
      <c r="G603" s="66">
        <f t="shared" si="25"/>
        <v>-3.1</v>
      </c>
      <c r="H603" s="66">
        <f t="shared" si="25"/>
        <v>-3.18</v>
      </c>
      <c r="I603" s="66">
        <f t="shared" si="25"/>
        <v>-3.27</v>
      </c>
      <c r="J603" s="66">
        <f t="shared" si="25"/>
        <v>-2.75</v>
      </c>
      <c r="K603" s="66">
        <f t="shared" si="25"/>
        <v>-2.29</v>
      </c>
      <c r="L603" s="66">
        <f t="shared" si="25"/>
        <v>-2.54</v>
      </c>
      <c r="M603" s="66">
        <f t="shared" si="25"/>
        <v>-3.21</v>
      </c>
    </row>
    <row r="604" spans="1:14" x14ac:dyDescent="0.25">
      <c r="A604" t="s">
        <v>29</v>
      </c>
      <c r="B604" s="101" t="s">
        <v>26</v>
      </c>
      <c r="C604" s="102"/>
      <c r="D604" s="102"/>
      <c r="E604" s="65">
        <f>MAX(E3:E602)</f>
        <v>2.7</v>
      </c>
      <c r="F604" s="65">
        <f t="shared" ref="F604:M604" si="26">MAX(F3:F602)</f>
        <v>3.07</v>
      </c>
      <c r="G604" s="65">
        <f t="shared" si="26"/>
        <v>3.16</v>
      </c>
      <c r="H604" s="65">
        <f t="shared" si="26"/>
        <v>2.58</v>
      </c>
      <c r="I604" s="65">
        <f t="shared" si="26"/>
        <v>2.86</v>
      </c>
      <c r="J604" s="65">
        <f t="shared" si="26"/>
        <v>2.73</v>
      </c>
      <c r="K604" s="65">
        <f t="shared" si="26"/>
        <v>2.34</v>
      </c>
      <c r="L604" s="65">
        <f t="shared" si="26"/>
        <v>2.38</v>
      </c>
      <c r="M604" s="65">
        <f t="shared" si="26"/>
        <v>1.95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26816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35827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1" workbookViewId="0">
      <selection activeCell="G613" sqref="G613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38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02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1.24</v>
      </c>
      <c r="F582" s="5">
        <v>1.22</v>
      </c>
      <c r="G582" s="5">
        <v>1.49</v>
      </c>
      <c r="H582" s="5">
        <v>1.82</v>
      </c>
      <c r="I582" s="5">
        <v>1.04</v>
      </c>
      <c r="J582" s="5">
        <v>0.19</v>
      </c>
      <c r="K582" s="5">
        <v>-0.22</v>
      </c>
      <c r="L582" s="5">
        <v>-0.56000000000000005</v>
      </c>
      <c r="M582" s="5">
        <v>-0.08</v>
      </c>
      <c r="N582" s="64">
        <f t="shared" si="26"/>
        <v>43466</v>
      </c>
    </row>
    <row r="583" spans="2:14" x14ac:dyDescent="0.25">
      <c r="B583" s="127">
        <v>2019</v>
      </c>
      <c r="C583" s="92">
        <v>2</v>
      </c>
      <c r="D583" s="128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93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ht="15.75" thickBot="1" x14ac:dyDescent="0.3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hidden="1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hidden="1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hidden="1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hidden="1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1:14" hidden="1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30</v>
      </c>
      <c r="B603" s="99" t="s">
        <v>25</v>
      </c>
      <c r="C603" s="100"/>
      <c r="D603" s="100"/>
      <c r="E603" s="66">
        <f>MIN(E3:E602)</f>
        <v>-2.56</v>
      </c>
      <c r="F603" s="66">
        <f t="shared" ref="F603:M603" si="27">MIN(F3:F602)</f>
        <v>-2.85</v>
      </c>
      <c r="G603" s="66">
        <f t="shared" si="27"/>
        <v>-3.27</v>
      </c>
      <c r="H603" s="66">
        <f t="shared" si="27"/>
        <v>-3.42</v>
      </c>
      <c r="I603" s="66">
        <f t="shared" si="27"/>
        <v>-3.28</v>
      </c>
      <c r="J603" s="66">
        <f t="shared" si="27"/>
        <v>-2.36</v>
      </c>
      <c r="K603" s="66">
        <f t="shared" si="27"/>
        <v>-2.04</v>
      </c>
      <c r="L603" s="66">
        <f t="shared" si="27"/>
        <v>-2.2200000000000002</v>
      </c>
      <c r="M603" s="66">
        <f t="shared" si="27"/>
        <v>-2.92</v>
      </c>
    </row>
    <row r="604" spans="1:14" x14ac:dyDescent="0.25">
      <c r="A604" t="s">
        <v>30</v>
      </c>
      <c r="B604" s="101" t="s">
        <v>26</v>
      </c>
      <c r="C604" s="102"/>
      <c r="D604" s="102"/>
      <c r="E604" s="65">
        <f>MAX(E3:E602)</f>
        <v>2.83</v>
      </c>
      <c r="F604" s="65">
        <f t="shared" ref="F604:M604" si="28">MAX(F3:F602)</f>
        <v>2.68</v>
      </c>
      <c r="G604" s="65">
        <f t="shared" si="28"/>
        <v>2.82</v>
      </c>
      <c r="H604" s="65">
        <f t="shared" si="28"/>
        <v>2.52</v>
      </c>
      <c r="I604" s="65">
        <f t="shared" si="28"/>
        <v>2.5099999999999998</v>
      </c>
      <c r="J604" s="65">
        <f t="shared" si="28"/>
        <v>2.34</v>
      </c>
      <c r="K604" s="65">
        <f t="shared" si="28"/>
        <v>2.56</v>
      </c>
      <c r="L604" s="65">
        <f t="shared" si="28"/>
        <v>2.89</v>
      </c>
      <c r="M604" s="65">
        <f t="shared" si="28"/>
        <v>2.59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39052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43160</v>
      </c>
      <c r="L605" s="67">
        <f>VLOOKUP(L603,$L$3:$N$1076,3,FALSE)</f>
        <v>36130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1" workbookViewId="0">
      <selection activeCell="D625" sqref="D625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39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0.4</v>
      </c>
      <c r="F582" s="5">
        <v>0.75</v>
      </c>
      <c r="G582" s="5">
        <v>0.71</v>
      </c>
      <c r="H582" s="5">
        <v>0.62</v>
      </c>
      <c r="I582" s="5">
        <v>-0.05</v>
      </c>
      <c r="J582" s="5">
        <v>-0.56999999999999995</v>
      </c>
      <c r="K582" s="5">
        <v>-1.1100000000000001</v>
      </c>
      <c r="L582" s="5">
        <v>-1.69</v>
      </c>
      <c r="M582" s="5">
        <v>-1.51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93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ht="15.75" thickBot="1" x14ac:dyDescent="0.3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31</v>
      </c>
      <c r="B603" s="99" t="s">
        <v>25</v>
      </c>
      <c r="C603" s="100"/>
      <c r="D603" s="100"/>
      <c r="E603" s="66">
        <f>MIN(E3:E602)</f>
        <v>-2.25</v>
      </c>
      <c r="F603" s="66">
        <f t="shared" ref="F603:M603" si="28">MIN(F3:F602)</f>
        <v>-2.99</v>
      </c>
      <c r="G603" s="66">
        <f t="shared" si="28"/>
        <v>-2.92</v>
      </c>
      <c r="H603" s="66">
        <f t="shared" si="28"/>
        <v>-2.76</v>
      </c>
      <c r="I603" s="66">
        <f t="shared" si="28"/>
        <v>-2.62</v>
      </c>
      <c r="J603" s="66">
        <f t="shared" si="28"/>
        <v>-2.15</v>
      </c>
      <c r="K603" s="66">
        <f t="shared" si="28"/>
        <v>-2.31</v>
      </c>
      <c r="L603" s="66">
        <f t="shared" si="28"/>
        <v>-2.73</v>
      </c>
      <c r="M603" s="66">
        <f t="shared" si="28"/>
        <v>-3.23</v>
      </c>
    </row>
    <row r="604" spans="1:14" x14ac:dyDescent="0.25">
      <c r="A604" t="s">
        <v>31</v>
      </c>
      <c r="B604" s="101" t="s">
        <v>26</v>
      </c>
      <c r="C604" s="102"/>
      <c r="D604" s="102"/>
      <c r="E604" s="65">
        <f>MAX(E3:E602)</f>
        <v>3.12</v>
      </c>
      <c r="F604" s="65">
        <f t="shared" ref="F604:M604" si="29">MAX(F3:F602)</f>
        <v>2.5</v>
      </c>
      <c r="G604" s="65">
        <f t="shared" si="29"/>
        <v>2.57</v>
      </c>
      <c r="H604" s="65">
        <f t="shared" si="29"/>
        <v>2.71</v>
      </c>
      <c r="I604" s="65">
        <f t="shared" si="29"/>
        <v>2.65</v>
      </c>
      <c r="J604" s="65">
        <f t="shared" si="29"/>
        <v>2.3199999999999998</v>
      </c>
      <c r="K604" s="65">
        <f t="shared" si="29"/>
        <v>1.89</v>
      </c>
      <c r="L604" s="65">
        <f t="shared" si="29"/>
        <v>2.19</v>
      </c>
      <c r="M604" s="65">
        <f t="shared" si="29"/>
        <v>1.91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35431</v>
      </c>
      <c r="F605" s="67">
        <f>VLOOKUP(F603,$F$3:$N$1076,9,FALSE)</f>
        <v>38108</v>
      </c>
      <c r="G605" s="67">
        <f>VLOOKUP(G603,$G$3:$N$1076,8,FALSE)</f>
        <v>41579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33208</v>
      </c>
      <c r="K605" s="67">
        <f>VLOOKUP(K603,$K$3:$N$1076,4,FALSE)</f>
        <v>35765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9" workbookViewId="0">
      <selection activeCell="H615" sqref="H615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40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1.1000000000000001</v>
      </c>
      <c r="F582" s="5">
        <v>1.27</v>
      </c>
      <c r="G582" s="5">
        <v>1.4</v>
      </c>
      <c r="H582" s="5">
        <v>1.59</v>
      </c>
      <c r="I582" s="5">
        <v>0.87</v>
      </c>
      <c r="J582" s="5">
        <v>0.22</v>
      </c>
      <c r="K582" s="5">
        <v>-0.35</v>
      </c>
      <c r="L582" s="5">
        <v>-0.59</v>
      </c>
      <c r="M582" s="5">
        <v>-0.18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93">
        <v>0.46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ht="15.75" thickBot="1" x14ac:dyDescent="0.3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32</v>
      </c>
      <c r="B603" s="99" t="s">
        <v>25</v>
      </c>
      <c r="C603" s="100"/>
      <c r="D603" s="100"/>
      <c r="E603" s="66">
        <f>MIN(E3:E602)</f>
        <v>-2.79</v>
      </c>
      <c r="F603" s="66">
        <f t="shared" ref="F603:M603" si="28">MIN(F3:F602)</f>
        <v>-2.99</v>
      </c>
      <c r="G603" s="66">
        <f t="shared" si="28"/>
        <v>-3.21</v>
      </c>
      <c r="H603" s="66">
        <f t="shared" si="28"/>
        <v>-3.11</v>
      </c>
      <c r="I603" s="66">
        <f t="shared" si="28"/>
        <v>-3.18</v>
      </c>
      <c r="J603" s="66">
        <f t="shared" si="28"/>
        <v>-2.3199999999999998</v>
      </c>
      <c r="K603" s="66">
        <f t="shared" si="28"/>
        <v>-2.2799999999999998</v>
      </c>
      <c r="L603" s="66">
        <f t="shared" si="28"/>
        <v>-2.29</v>
      </c>
      <c r="M603" s="66">
        <f t="shared" si="28"/>
        <v>-3.06</v>
      </c>
    </row>
    <row r="604" spans="1:14" x14ac:dyDescent="0.25">
      <c r="A604" t="s">
        <v>32</v>
      </c>
      <c r="B604" s="101" t="s">
        <v>26</v>
      </c>
      <c r="C604" s="102"/>
      <c r="D604" s="102"/>
      <c r="E604" s="65">
        <f>MAX(E3:E602)</f>
        <v>3.19</v>
      </c>
      <c r="F604" s="65">
        <f t="shared" ref="F604:M604" si="29">MAX(F3:F602)</f>
        <v>2.89</v>
      </c>
      <c r="G604" s="65">
        <f t="shared" si="29"/>
        <v>3</v>
      </c>
      <c r="H604" s="65">
        <f t="shared" si="29"/>
        <v>2.68</v>
      </c>
      <c r="I604" s="65">
        <f t="shared" si="29"/>
        <v>2.4500000000000002</v>
      </c>
      <c r="J604" s="65">
        <f t="shared" si="29"/>
        <v>2.21</v>
      </c>
      <c r="K604" s="65">
        <f t="shared" si="29"/>
        <v>2.36</v>
      </c>
      <c r="L604" s="65">
        <f t="shared" si="29"/>
        <v>2.2999999999999998</v>
      </c>
      <c r="M604" s="65">
        <f t="shared" si="29"/>
        <v>2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39052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26999</v>
      </c>
      <c r="K605" s="67">
        <f>VLOOKUP(K603,$K$3:$N$1076,4,FALSE)</f>
        <v>27150</v>
      </c>
      <c r="L605" s="67">
        <f>VLOOKUP(L603,$L$3:$N$1076,3,FALSE)</f>
        <v>39783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3" workbookViewId="0">
      <selection activeCell="F615" sqref="F615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0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5">
        <v>1.39</v>
      </c>
      <c r="F581" s="5">
        <v>1.36</v>
      </c>
      <c r="G581" s="5">
        <v>1.31</v>
      </c>
      <c r="H581" s="5">
        <v>1.41</v>
      </c>
      <c r="I581" s="5">
        <v>1.1399999999999999</v>
      </c>
      <c r="J581" s="5">
        <v>0.18</v>
      </c>
      <c r="K581" s="5">
        <v>0.15</v>
      </c>
      <c r="L581" s="5">
        <v>0.16</v>
      </c>
      <c r="M581" s="5">
        <v>-0.46</v>
      </c>
      <c r="N581" s="64">
        <f t="shared" si="20"/>
        <v>43435</v>
      </c>
    </row>
    <row r="582" spans="2:14" x14ac:dyDescent="0.25">
      <c r="B582" s="7">
        <v>2019</v>
      </c>
      <c r="C582" s="92">
        <v>1</v>
      </c>
      <c r="D582" s="4">
        <f t="shared" si="26"/>
        <v>43466</v>
      </c>
      <c r="E582" s="93">
        <v>1.74</v>
      </c>
      <c r="F582" s="93">
        <v>1.88</v>
      </c>
      <c r="G582" s="93">
        <v>2.0299999999999998</v>
      </c>
      <c r="H582" s="93">
        <v>2.2999999999999998</v>
      </c>
      <c r="I582" s="93">
        <v>1.65</v>
      </c>
      <c r="J582" s="93">
        <v>1</v>
      </c>
      <c r="K582" s="93">
        <v>0.91</v>
      </c>
      <c r="L582" s="93">
        <v>0.31</v>
      </c>
      <c r="M582" s="93">
        <v>0.52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93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ht="15.75" thickBot="1" x14ac:dyDescent="0.3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33</v>
      </c>
      <c r="B603" s="99" t="s">
        <v>25</v>
      </c>
      <c r="C603" s="100"/>
      <c r="D603" s="100"/>
      <c r="E603" s="66">
        <f>MIN(E3:E602)</f>
        <v>-2.86</v>
      </c>
      <c r="F603" s="66">
        <f t="shared" ref="F603:M603" si="28">MIN(F3:F602)</f>
        <v>-3.03</v>
      </c>
      <c r="G603" s="66">
        <f t="shared" si="28"/>
        <v>-3.35</v>
      </c>
      <c r="H603" s="66">
        <f t="shared" si="28"/>
        <v>-3.17</v>
      </c>
      <c r="I603" s="66">
        <f t="shared" si="28"/>
        <v>-3.15</v>
      </c>
      <c r="J603" s="66">
        <f t="shared" si="28"/>
        <v>-2.86</v>
      </c>
      <c r="K603" s="66">
        <f t="shared" si="28"/>
        <v>-2.83</v>
      </c>
      <c r="L603" s="66">
        <f t="shared" si="28"/>
        <v>-2.38</v>
      </c>
      <c r="M603" s="66">
        <f t="shared" si="28"/>
        <v>-2.65</v>
      </c>
    </row>
    <row r="604" spans="1:14" x14ac:dyDescent="0.25">
      <c r="A604" t="s">
        <v>33</v>
      </c>
      <c r="B604" s="101" t="s">
        <v>26</v>
      </c>
      <c r="C604" s="102"/>
      <c r="D604" s="102"/>
      <c r="E604" s="65">
        <f>MAX(E3:E602)</f>
        <v>2.91</v>
      </c>
      <c r="F604" s="65">
        <f t="shared" ref="F604:M604" si="29">MAX(F3:F602)</f>
        <v>2.68</v>
      </c>
      <c r="G604" s="65">
        <f t="shared" si="29"/>
        <v>2.85</v>
      </c>
      <c r="H604" s="65">
        <f t="shared" si="29"/>
        <v>2.57</v>
      </c>
      <c r="I604" s="65">
        <f t="shared" si="29"/>
        <v>2.85</v>
      </c>
      <c r="J604" s="65">
        <f t="shared" si="29"/>
        <v>2.76</v>
      </c>
      <c r="K604" s="65">
        <f t="shared" si="29"/>
        <v>2.57</v>
      </c>
      <c r="L604" s="65">
        <f t="shared" si="29"/>
        <v>2.5499999999999998</v>
      </c>
      <c r="M604" s="65">
        <f t="shared" si="29"/>
        <v>2.0499999999999998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26724</v>
      </c>
      <c r="I605" s="67">
        <f>VLOOKUP(I603,$I$3:$N$1076,6,FALSE)</f>
        <v>26908</v>
      </c>
      <c r="J605" s="67">
        <f>VLOOKUP(J603,$J$3:$N$1076,5,FALSE)</f>
        <v>27303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39814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6" workbookViewId="0">
      <selection activeCell="I621" sqref="I621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42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1.62</v>
      </c>
      <c r="F582" s="5">
        <v>1.67</v>
      </c>
      <c r="G582" s="5">
        <v>1.91</v>
      </c>
      <c r="H582" s="5">
        <v>2.19</v>
      </c>
      <c r="I582" s="5">
        <v>1.46</v>
      </c>
      <c r="J582" s="5">
        <v>0.69</v>
      </c>
      <c r="K582" s="5">
        <v>0.38</v>
      </c>
      <c r="L582" s="5">
        <v>-0.06</v>
      </c>
      <c r="M582" s="5">
        <v>0.17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93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ht="15.75" thickBot="1" x14ac:dyDescent="0.3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02" si="26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hidden="1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1:14" hidden="1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34</v>
      </c>
      <c r="B603" s="99" t="s">
        <v>25</v>
      </c>
      <c r="C603" s="100"/>
      <c r="D603" s="100"/>
      <c r="E603" s="66">
        <f>MIN(E3:E602)</f>
        <v>-3.31</v>
      </c>
      <c r="F603" s="66">
        <f t="shared" ref="F603:M603" si="27">MIN(F3:F602)</f>
        <v>-3.02</v>
      </c>
      <c r="G603" s="66">
        <f t="shared" si="27"/>
        <v>-3.05</v>
      </c>
      <c r="H603" s="66">
        <f t="shared" si="27"/>
        <v>-2.98</v>
      </c>
      <c r="I603" s="66">
        <f t="shared" si="27"/>
        <v>-3.07</v>
      </c>
      <c r="J603" s="66">
        <f t="shared" si="27"/>
        <v>-2.62</v>
      </c>
      <c r="K603" s="66">
        <f t="shared" si="27"/>
        <v>-2.4900000000000002</v>
      </c>
      <c r="L603" s="66">
        <f t="shared" si="27"/>
        <v>-2.2200000000000002</v>
      </c>
      <c r="M603" s="66">
        <f t="shared" si="27"/>
        <v>-2.69</v>
      </c>
    </row>
    <row r="604" spans="1:14" x14ac:dyDescent="0.25">
      <c r="A604" t="s">
        <v>34</v>
      </c>
      <c r="B604" s="101" t="s">
        <v>26</v>
      </c>
      <c r="C604" s="102"/>
      <c r="D604" s="102"/>
      <c r="E604" s="65">
        <f>MAX(E3:E602)</f>
        <v>2.81</v>
      </c>
      <c r="F604" s="65">
        <f t="shared" ref="F604:M604" si="28">MAX(F3:F602)</f>
        <v>2.67</v>
      </c>
      <c r="G604" s="65">
        <f t="shared" si="28"/>
        <v>2.8</v>
      </c>
      <c r="H604" s="65">
        <f t="shared" si="28"/>
        <v>2.38</v>
      </c>
      <c r="I604" s="65">
        <f t="shared" si="28"/>
        <v>2.6</v>
      </c>
      <c r="J604" s="65">
        <f t="shared" si="28"/>
        <v>2.52</v>
      </c>
      <c r="K604" s="65">
        <f t="shared" si="28"/>
        <v>2.21</v>
      </c>
      <c r="L604" s="65">
        <f t="shared" si="28"/>
        <v>2.54</v>
      </c>
      <c r="M604" s="65">
        <f t="shared" si="28"/>
        <v>1.95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I18" sqref="I18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2019</v>
      </c>
    </row>
    <row r="2" spans="1:10" ht="17.25" customHeight="1" x14ac:dyDescent="0.25">
      <c r="A2" s="28" t="s">
        <v>20</v>
      </c>
      <c r="B2" s="34">
        <v>7</v>
      </c>
    </row>
    <row r="3" spans="1:10" ht="17.25" hidden="1" customHeight="1" x14ac:dyDescent="0.25">
      <c r="A3" s="30" t="s">
        <v>0</v>
      </c>
      <c r="B3" s="31">
        <f>DATE(B1,B2,1)</f>
        <v>43647</v>
      </c>
    </row>
    <row r="4" spans="1:10" ht="18.75" customHeight="1" x14ac:dyDescent="0.25">
      <c r="B4" s="31"/>
    </row>
    <row r="5" spans="1:10" ht="17.25" customHeight="1" x14ac:dyDescent="0.25">
      <c r="A5" s="32"/>
      <c r="B5" s="112" t="s">
        <v>24</v>
      </c>
      <c r="C5" s="113"/>
      <c r="D5" s="113"/>
      <c r="E5" s="113"/>
      <c r="F5" s="113"/>
      <c r="G5" s="113"/>
      <c r="H5" s="113"/>
      <c r="I5" s="113"/>
      <c r="J5" s="114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VLOOKUP(B3,AREA1!$D$3:$M$1090,2,FALSE)</f>
        <v>0.17</v>
      </c>
      <c r="C7" s="41">
        <f>VLOOKUP(B3,AREA1!$D$3:$M$1090,3,FALSE)</f>
        <v>0.15</v>
      </c>
      <c r="D7" s="41">
        <f>VLOOKUP(B3,AREA1!$D$3:$M$1090,4,FALSE)</f>
        <v>1.1599999999999999</v>
      </c>
      <c r="E7" s="41">
        <f>VLOOKUP(B3,AREA1!$D$3:$M$1090,5,FALSE)</f>
        <v>2.27</v>
      </c>
      <c r="F7" s="41">
        <f>VLOOKUP(B3,AREA1!$D$3:$M$1090,6,FALSE)</f>
        <v>2.36</v>
      </c>
      <c r="G7" s="41">
        <f>VLOOKUP(B3,AREA1!$D$3:$M$1090,7,FALSE)</f>
        <v>1.75</v>
      </c>
      <c r="H7" s="41">
        <f>VLOOKUP(B3,AREA1!$D$3:$M$1090,8,FALSE)</f>
        <v>1.31</v>
      </c>
      <c r="I7" s="41">
        <f>VLOOKUP(B3,AREA1!$D$3:$M$1090,9,FALSE)</f>
        <v>0.42</v>
      </c>
      <c r="J7" s="41">
        <f>VLOOKUP(B3,AREA1!$D$3:$M$1090,10,FALSE)</f>
        <v>0.71</v>
      </c>
    </row>
    <row r="8" spans="1:10" ht="17.25" customHeight="1" x14ac:dyDescent="0.25">
      <c r="A8" s="33" t="s">
        <v>13</v>
      </c>
      <c r="B8" s="42">
        <f>VLOOKUP(B3,AREA2!$D$3:$M$1090,2,FALSE)</f>
        <v>0.31</v>
      </c>
      <c r="C8" s="42">
        <f>VLOOKUP(B3,AREA2!$D$3:$M$1090,3,FALSE)</f>
        <v>0.01</v>
      </c>
      <c r="D8" s="42">
        <f>VLOOKUP(B3,AREA2!$D$3:$M$1090,4,FALSE)</f>
        <v>0.82</v>
      </c>
      <c r="E8" s="42">
        <f>VLOOKUP(B3,AREA2!$D$3:$M$1090,5,FALSE)</f>
        <v>1.63</v>
      </c>
      <c r="F8" s="42">
        <f>VLOOKUP(B3,AREA2!$D$3:$M$1090,6,FALSE)</f>
        <v>1.88</v>
      </c>
      <c r="G8" s="42">
        <f>VLOOKUP(B3,AREA2!$D$3:$M$1090,7,FALSE)</f>
        <v>1.31</v>
      </c>
      <c r="H8" s="42">
        <f>VLOOKUP(B3,AREA2!$D$3:$M$1090,8,FALSE)</f>
        <v>1.07</v>
      </c>
      <c r="I8" s="42">
        <f>VLOOKUP(B3,AREA2!$D$3:$M$1090,9,FALSE)</f>
        <v>0.26</v>
      </c>
      <c r="J8" s="42">
        <f>VLOOKUP(B3,AREA2!$D$3:$M$1090,10,FALSE)</f>
        <v>0.67</v>
      </c>
    </row>
    <row r="9" spans="1:10" ht="17.25" customHeight="1" x14ac:dyDescent="0.25">
      <c r="A9" s="33" t="s">
        <v>14</v>
      </c>
      <c r="B9" s="42">
        <f>VLOOKUP(B3,AREA3!$D$3:$M$1090,2,FALSE)</f>
        <v>-0.08</v>
      </c>
      <c r="C9" s="42">
        <f>VLOOKUP(B3,AREA3!$D$3:$M$1090,3,FALSE)</f>
        <v>-0.1</v>
      </c>
      <c r="D9" s="42">
        <f>VLOOKUP(B3,AREA3!$D$3:$M$1090,4,FALSE)</f>
        <v>1.21</v>
      </c>
      <c r="E9" s="42">
        <f>VLOOKUP(B3,AREA3!$D$3:$M$1090,5,FALSE)</f>
        <v>1.71</v>
      </c>
      <c r="F9" s="42">
        <f>VLOOKUP(B3,AREA3!$D$3:$M$1090,6,FALSE)</f>
        <v>2.29</v>
      </c>
      <c r="G9" s="42">
        <f>VLOOKUP(B3,AREA3!$D$3:$M$1090,7,FALSE)</f>
        <v>1.78</v>
      </c>
      <c r="H9" s="42">
        <f>VLOOKUP(B3,AREA3!$D$3:$M$1090,8,FALSE)</f>
        <v>1.33</v>
      </c>
      <c r="I9" s="42">
        <f>VLOOKUP(B3,AREA3!$D$3:$M$1090,9,FALSE)</f>
        <v>0.45</v>
      </c>
      <c r="J9" s="42">
        <f>VLOOKUP(B3,AREA3!$D$3:$M$1090,10,FALSE)</f>
        <v>0.9</v>
      </c>
    </row>
    <row r="10" spans="1:10" ht="17.25" customHeight="1" x14ac:dyDescent="0.25">
      <c r="A10" s="33" t="s">
        <v>15</v>
      </c>
      <c r="B10" s="42">
        <f>VLOOKUP(B3,AREA6!$D$3:$M$1090,2,FALSE)</f>
        <v>0.04</v>
      </c>
      <c r="C10" s="42">
        <f>VLOOKUP(B3,AREA6!$D$3:$M$1090,3,FALSE)</f>
        <v>-0.05</v>
      </c>
      <c r="D10" s="42">
        <f>VLOOKUP(B3,AREA6!$D$3:$M$1090,4,FALSE)</f>
        <v>1.77</v>
      </c>
      <c r="E10" s="42">
        <f>VLOOKUP(B3,AREA6!$D$3:$M$1090,5,FALSE)</f>
        <v>1.95</v>
      </c>
      <c r="F10" s="42">
        <f>VLOOKUP(B3,AREA6!$D$3:$M$1090,6,FALSE)</f>
        <v>2.14</v>
      </c>
      <c r="G10" s="42">
        <f>VLOOKUP(B3,AREA6!$D$3:$M$1090,7,FALSE)</f>
        <v>1.42</v>
      </c>
      <c r="H10" s="42">
        <f>VLOOKUP(B3,AREA6!$D$3:$M$1090,8,FALSE)</f>
        <v>0.87</v>
      </c>
      <c r="I10" s="42">
        <f>VLOOKUP(B3,AREA6!$D$3:$M$1090,9,FALSE)</f>
        <v>0.12</v>
      </c>
      <c r="J10" s="42">
        <f>VLOOKUP(B3,AREA6!$D$3:$M$1090,10,FALSE)</f>
        <v>0.59</v>
      </c>
    </row>
    <row r="11" spans="1:10" ht="17.25" customHeight="1" x14ac:dyDescent="0.25">
      <c r="A11" s="33" t="s">
        <v>16</v>
      </c>
      <c r="B11" s="42" t="str">
        <f>VLOOKUP(B3,AREA7!$D$3:$M$1090,2,FALSE)</f>
        <v>(*)</v>
      </c>
      <c r="C11" s="42">
        <f>VLOOKUP(B3,AREA7!$D$3:$M$1090,3,FALSE)</f>
        <v>0.7</v>
      </c>
      <c r="D11" s="42">
        <f>VLOOKUP(B3,AREA7!$D$3:$M$1090,4,FALSE)</f>
        <v>2.11</v>
      </c>
      <c r="E11" s="42">
        <f>VLOOKUP(B3,AREA7!$D$3:$M$1090,5,FALSE)</f>
        <v>1.76</v>
      </c>
      <c r="F11" s="42">
        <f>VLOOKUP(B3,AREA7!$D$3:$M$1090,6,FALSE)</f>
        <v>1.73</v>
      </c>
      <c r="G11" s="42">
        <f>VLOOKUP(B3,AREA7!$D$3:$M$1090,7,FALSE)</f>
        <v>0.72</v>
      </c>
      <c r="H11" s="42">
        <f>VLOOKUP(B3,AREA7!$D$3:$M$1090,8,FALSE)</f>
        <v>0.2</v>
      </c>
      <c r="I11" s="42">
        <f>VLOOKUP(B3,AREA7!$D$3:$M$1090,9,FALSE)</f>
        <v>-0.8</v>
      </c>
      <c r="J11" s="42">
        <f>VLOOKUP(B3,AREA7!$D$3:$M$1090,10,FALSE)</f>
        <v>-0.73</v>
      </c>
    </row>
    <row r="12" spans="1:10" ht="17.25" customHeight="1" x14ac:dyDescent="0.25">
      <c r="A12" s="33" t="s">
        <v>17</v>
      </c>
      <c r="B12" s="42">
        <f>VLOOKUP(B3,AREA8!$D$3:$M$1090,2,FALSE)</f>
        <v>0.37</v>
      </c>
      <c r="C12" s="42">
        <f>VLOOKUP(B3,AREA8!$D$3:$M$1090,3,FALSE)</f>
        <v>-0.26</v>
      </c>
      <c r="D12" s="42">
        <f>VLOOKUP(B3,AREA8!$D$3:$M$1090,4,FALSE)</f>
        <v>2.11</v>
      </c>
      <c r="E12" s="42">
        <f>VLOOKUP(B3,AREA8!$D$3:$M$1090,5,FALSE)</f>
        <v>2.06</v>
      </c>
      <c r="F12" s="42">
        <f>VLOOKUP(B3,AREA8!$D$3:$M$1090,6,FALSE)</f>
        <v>2.14</v>
      </c>
      <c r="G12" s="42">
        <f>VLOOKUP(B3,AREA8!$D$3:$M$1090,7,FALSE)</f>
        <v>1.43</v>
      </c>
      <c r="H12" s="42">
        <f>VLOOKUP(B3,AREA8!$D$3:$M$1090,8,FALSE)</f>
        <v>0.87</v>
      </c>
      <c r="I12" s="42">
        <f>VLOOKUP(B3,AREA8!$D$3:$M$1090,9,FALSE)</f>
        <v>0.17</v>
      </c>
      <c r="J12" s="42">
        <f>VLOOKUP(B3,AREA8!$D$3:$M$1090,10,FALSE)</f>
        <v>0.67</v>
      </c>
    </row>
    <row r="13" spans="1:10" ht="17.25" customHeight="1" x14ac:dyDescent="0.25">
      <c r="A13" s="33" t="s">
        <v>18</v>
      </c>
      <c r="B13" s="42">
        <f>VLOOKUP(B3,AREA9!$D$3:$M$1090,2,FALSE)</f>
        <v>-0.45</v>
      </c>
      <c r="C13" s="42">
        <f>VLOOKUP(B3,AREA9!$D$3:$M$1090,3,FALSE)</f>
        <v>7.0000000000000007E-2</v>
      </c>
      <c r="D13" s="42">
        <f>VLOOKUP(B3,AREA9!$D$3:$M$1090,4,FALSE)</f>
        <v>1.6</v>
      </c>
      <c r="E13" s="42">
        <f>VLOOKUP(B3,AREA9!$D$3:$M$1090,5,FALSE)</f>
        <v>2.42</v>
      </c>
      <c r="F13" s="42">
        <f>VLOOKUP(B3,AREA9!$D$3:$M$1090,6,FALSE)</f>
        <v>2.5299999999999998</v>
      </c>
      <c r="G13" s="42">
        <f>VLOOKUP(B3,AREA9!$D$3:$M$1090,7,FALSE)</f>
        <v>1.87</v>
      </c>
      <c r="H13" s="42">
        <f>VLOOKUP(B3,AREA9!$D$3:$M$1090,8,FALSE)</f>
        <v>1.57</v>
      </c>
      <c r="I13" s="42">
        <f>VLOOKUP(B3,AREA9!$D$3:$M$1090,9,FALSE)</f>
        <v>0.75</v>
      </c>
      <c r="J13" s="42">
        <f>VLOOKUP(B3,AREA9!$D$3:$M$1090,10,FALSE)</f>
        <v>1.21</v>
      </c>
    </row>
    <row r="14" spans="1:10" ht="17.25" customHeight="1" x14ac:dyDescent="0.25">
      <c r="A14" s="33" t="s">
        <v>11</v>
      </c>
      <c r="B14" s="42">
        <f>VLOOKUP(B3,CYPRUS!$D$3:$M$1090,2,FALSE)</f>
        <v>0.08</v>
      </c>
      <c r="C14" s="42">
        <f>VLOOKUP(B3,CYPRUS!$D$3:$M$1090,3,FALSE)</f>
        <v>0.01</v>
      </c>
      <c r="D14" s="42">
        <f>VLOOKUP(B3,CYPRUS!$D$3:$M$1090,4,FALSE)</f>
        <v>1.62</v>
      </c>
      <c r="E14" s="42">
        <f>VLOOKUP(B3,CYPRUS!$D$3:$M$1090,5,FALSE)</f>
        <v>2.19</v>
      </c>
      <c r="F14" s="42">
        <f>VLOOKUP(B3,CYPRUS!$D$3:$M$1090,6,FALSE)</f>
        <v>2.35</v>
      </c>
      <c r="G14" s="42">
        <f>VLOOKUP(B3,CYPRUS!$D$3:$M$1090,7,FALSE)</f>
        <v>1.66</v>
      </c>
      <c r="H14" s="42">
        <f>VLOOKUP(B3,CYPRUS!$D$3:$M$1090,8,FALSE)</f>
        <v>1.25</v>
      </c>
      <c r="I14" s="42">
        <f>VLOOKUP(B3,CYPRUS!$D$3:$M$1090,9,FALSE)</f>
        <v>0.35</v>
      </c>
      <c r="J14" s="42">
        <f>VLOOKUP(B3,CYPRUS!$D$3:$M$1090,10,FALSE)</f>
        <v>0.8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07" t="s">
        <v>66</v>
      </c>
      <c r="C22" s="107"/>
      <c r="D22" s="45"/>
      <c r="E22" s="51"/>
    </row>
    <row r="23" spans="1:5" x14ac:dyDescent="0.25">
      <c r="A23" s="55" t="s">
        <v>51</v>
      </c>
      <c r="B23" s="108" t="s">
        <v>47</v>
      </c>
      <c r="C23" s="106"/>
      <c r="D23" s="40"/>
      <c r="E23" s="51"/>
    </row>
    <row r="24" spans="1:5" x14ac:dyDescent="0.25">
      <c r="A24" s="55" t="s">
        <v>50</v>
      </c>
      <c r="B24" s="106" t="s">
        <v>45</v>
      </c>
      <c r="C24" s="106"/>
      <c r="D24" s="29"/>
      <c r="E24" s="51"/>
    </row>
    <row r="25" spans="1:5" x14ac:dyDescent="0.25">
      <c r="A25" s="55" t="s">
        <v>49</v>
      </c>
      <c r="B25" s="106" t="s">
        <v>44</v>
      </c>
      <c r="C25" s="106"/>
      <c r="D25" s="39"/>
      <c r="E25" s="51"/>
    </row>
    <row r="26" spans="1:5" x14ac:dyDescent="0.25">
      <c r="A26" s="56" t="s">
        <v>48</v>
      </c>
      <c r="B26" s="106" t="s">
        <v>43</v>
      </c>
      <c r="C26" s="106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0" t="s">
        <v>67</v>
      </c>
      <c r="B30" s="111"/>
      <c r="C30" s="111"/>
      <c r="D30" s="50"/>
      <c r="E30" s="51"/>
    </row>
    <row r="31" spans="1:5" x14ac:dyDescent="0.25">
      <c r="A31" s="54" t="s">
        <v>65</v>
      </c>
      <c r="B31" s="107" t="s">
        <v>66</v>
      </c>
      <c r="C31" s="107"/>
      <c r="D31" s="46"/>
      <c r="E31" s="51"/>
    </row>
    <row r="32" spans="1:5" x14ac:dyDescent="0.25">
      <c r="A32" s="55" t="s">
        <v>52</v>
      </c>
      <c r="B32" s="108" t="s">
        <v>68</v>
      </c>
      <c r="C32" s="109"/>
      <c r="D32" s="43"/>
      <c r="E32" s="51"/>
    </row>
    <row r="33" spans="1:5" x14ac:dyDescent="0.25">
      <c r="A33" s="55" t="s">
        <v>53</v>
      </c>
      <c r="B33" s="106" t="s">
        <v>61</v>
      </c>
      <c r="C33" s="109"/>
      <c r="D33" s="43"/>
      <c r="E33" s="51"/>
    </row>
    <row r="34" spans="1:5" x14ac:dyDescent="0.25">
      <c r="A34" s="55" t="s">
        <v>54</v>
      </c>
      <c r="B34" s="108" t="s">
        <v>59</v>
      </c>
      <c r="C34" s="109"/>
      <c r="D34" s="43"/>
      <c r="E34" s="51"/>
    </row>
    <row r="35" spans="1:5" x14ac:dyDescent="0.25">
      <c r="A35" s="56" t="s">
        <v>55</v>
      </c>
      <c r="B35" s="106" t="s">
        <v>60</v>
      </c>
      <c r="C35" s="109"/>
      <c r="D35" s="44"/>
      <c r="E35" s="51"/>
    </row>
    <row r="36" spans="1:5" x14ac:dyDescent="0.25">
      <c r="A36" s="55" t="s">
        <v>58</v>
      </c>
      <c r="B36" s="106" t="s">
        <v>45</v>
      </c>
      <c r="C36" s="106"/>
      <c r="D36" s="50"/>
      <c r="E36" s="51"/>
    </row>
    <row r="37" spans="1:5" x14ac:dyDescent="0.25">
      <c r="A37" s="55" t="s">
        <v>57</v>
      </c>
      <c r="B37" s="106" t="s">
        <v>44</v>
      </c>
      <c r="C37" s="106"/>
      <c r="D37" s="50"/>
      <c r="E37" s="51"/>
    </row>
    <row r="38" spans="1:5" x14ac:dyDescent="0.25">
      <c r="A38" s="56" t="s">
        <v>56</v>
      </c>
      <c r="B38" s="106" t="s">
        <v>62</v>
      </c>
      <c r="C38" s="106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R21" sqref="R21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1" t="s">
        <v>69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2" x14ac:dyDescent="0.25">
      <c r="A2" s="122" t="s">
        <v>73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2" x14ac:dyDescent="0.25">
      <c r="A3" s="74"/>
      <c r="B3" s="74"/>
      <c r="C3" s="125" t="s">
        <v>76</v>
      </c>
      <c r="D3" s="125"/>
      <c r="E3" s="126" t="s">
        <v>78</v>
      </c>
      <c r="F3" s="126"/>
      <c r="G3" s="74"/>
      <c r="H3" s="74"/>
      <c r="I3" s="74"/>
      <c r="J3" s="74"/>
      <c r="L3" s="75"/>
    </row>
    <row r="5" spans="1:12" ht="18.75" customHeight="1" x14ac:dyDescent="0.25">
      <c r="B5" s="115" t="s">
        <v>74</v>
      </c>
      <c r="C5" s="116"/>
      <c r="D5" s="116"/>
      <c r="E5" s="116"/>
      <c r="F5" s="116"/>
      <c r="G5" s="116"/>
      <c r="H5" s="116"/>
      <c r="I5" s="116"/>
      <c r="J5" s="117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3" t="s">
        <v>12</v>
      </c>
      <c r="B7" s="77">
        <f>AREA1!E603</f>
        <v>-2.9</v>
      </c>
      <c r="C7" s="77">
        <f>AREA1!F603</f>
        <v>-3.1</v>
      </c>
      <c r="D7" s="77">
        <f>AREA1!G603</f>
        <v>-3.11</v>
      </c>
      <c r="E7" s="77">
        <f>AREA1!H603</f>
        <v>-2.93</v>
      </c>
      <c r="F7" s="77">
        <f>AREA1!I603</f>
        <v>-2.57</v>
      </c>
      <c r="G7" s="77">
        <f>AREA1!J603</f>
        <v>-2.61</v>
      </c>
      <c r="H7" s="77">
        <f>AREA1!K603</f>
        <v>-2.66</v>
      </c>
      <c r="I7" s="77">
        <f>AREA1!L603</f>
        <v>-2.23</v>
      </c>
      <c r="J7" s="78">
        <f>AREA1!M603</f>
        <v>-2.29</v>
      </c>
    </row>
    <row r="8" spans="1:12" ht="15.75" thickBot="1" x14ac:dyDescent="0.3">
      <c r="A8" s="124"/>
      <c r="B8" s="79">
        <f>AREA1!E605</f>
        <v>32540</v>
      </c>
      <c r="C8" s="79">
        <f>AREA1!F605</f>
        <v>33025</v>
      </c>
      <c r="D8" s="79">
        <f>AREA1!G605</f>
        <v>33117</v>
      </c>
      <c r="E8" s="79">
        <f>AREA1!H605</f>
        <v>33178</v>
      </c>
      <c r="F8" s="79">
        <f>AREA1!I605</f>
        <v>26908</v>
      </c>
      <c r="G8" s="79">
        <f>AREA1!J605</f>
        <v>33239</v>
      </c>
      <c r="H8" s="79">
        <f>AREA1!K605</f>
        <v>27150</v>
      </c>
      <c r="I8" s="79">
        <f>AREA1!L605</f>
        <v>27303</v>
      </c>
      <c r="J8" s="80">
        <f>AREA1!M605</f>
        <v>34304</v>
      </c>
    </row>
    <row r="9" spans="1:12" x14ac:dyDescent="0.25">
      <c r="A9" s="123" t="s">
        <v>13</v>
      </c>
      <c r="B9" s="77">
        <f>AREA2!E603</f>
        <v>-3.1</v>
      </c>
      <c r="C9" s="81">
        <f>AREA2!F603</f>
        <v>-3.18</v>
      </c>
      <c r="D9" s="77">
        <f>AREA2!G603</f>
        <v>-3.11</v>
      </c>
      <c r="E9" s="77">
        <f>AREA2!H603</f>
        <v>-2.93</v>
      </c>
      <c r="F9" s="77">
        <f>AREA2!I603</f>
        <v>-2.84</v>
      </c>
      <c r="G9" s="77">
        <f>AREA2!J603</f>
        <v>-2.6</v>
      </c>
      <c r="H9" s="77">
        <f>AREA2!K603</f>
        <v>-2.67</v>
      </c>
      <c r="I9" s="77">
        <f>AREA2!L603</f>
        <v>-2.23</v>
      </c>
      <c r="J9" s="78">
        <f>AREA2!M603</f>
        <v>-2.16</v>
      </c>
    </row>
    <row r="10" spans="1:12" ht="15.75" thickBot="1" x14ac:dyDescent="0.3">
      <c r="A10" s="124"/>
      <c r="B10" s="79">
        <f>AREA2!E605</f>
        <v>38047</v>
      </c>
      <c r="C10" s="79">
        <f>AREA2!F605</f>
        <v>38108</v>
      </c>
      <c r="D10" s="79">
        <f>AREA2!G605</f>
        <v>33117</v>
      </c>
      <c r="E10" s="79">
        <f>AREA2!H605</f>
        <v>40483</v>
      </c>
      <c r="F10" s="79">
        <f>AREA2!I605</f>
        <v>26908</v>
      </c>
      <c r="G10" s="79">
        <f>AREA2!J605</f>
        <v>33239</v>
      </c>
      <c r="H10" s="79">
        <f>AREA2!K605</f>
        <v>27150</v>
      </c>
      <c r="I10" s="79">
        <f>AREA2!L605</f>
        <v>27334</v>
      </c>
      <c r="J10" s="80">
        <f>AREA2!M605</f>
        <v>34304</v>
      </c>
    </row>
    <row r="11" spans="1:12" x14ac:dyDescent="0.25">
      <c r="A11" s="123" t="s">
        <v>14</v>
      </c>
      <c r="B11" s="81">
        <f>AREA3!E603</f>
        <v>-3.22</v>
      </c>
      <c r="C11" s="77">
        <f>AREA3!F603</f>
        <v>-2.62</v>
      </c>
      <c r="D11" s="77">
        <f>AREA3!G603</f>
        <v>-3.1</v>
      </c>
      <c r="E11" s="77">
        <f>AREA3!H603</f>
        <v>-3.18</v>
      </c>
      <c r="F11" s="77">
        <f>AREA3!I603</f>
        <v>-3.27</v>
      </c>
      <c r="G11" s="77">
        <f>AREA3!J603</f>
        <v>-2.75</v>
      </c>
      <c r="H11" s="77">
        <f>AREA3!K603</f>
        <v>-2.29</v>
      </c>
      <c r="I11" s="77">
        <f>AREA3!L603</f>
        <v>-2.54</v>
      </c>
      <c r="J11" s="78">
        <f>AREA3!M603</f>
        <v>-3.21</v>
      </c>
    </row>
    <row r="12" spans="1:12" ht="15.75" thickBot="1" x14ac:dyDescent="0.3">
      <c r="A12" s="124"/>
      <c r="B12" s="79">
        <f>AREA3!E605</f>
        <v>38047</v>
      </c>
      <c r="C12" s="79">
        <f>AREA3!F605</f>
        <v>40483</v>
      </c>
      <c r="D12" s="79">
        <f>AREA3!G605</f>
        <v>26724</v>
      </c>
      <c r="E12" s="79">
        <f>AREA3!H605</f>
        <v>26816</v>
      </c>
      <c r="F12" s="79">
        <f>AREA3!I605</f>
        <v>26908</v>
      </c>
      <c r="G12" s="79">
        <f>AREA3!J605</f>
        <v>33239</v>
      </c>
      <c r="H12" s="79">
        <f>AREA3!K605</f>
        <v>35827</v>
      </c>
      <c r="I12" s="79">
        <f>AREA3!L605</f>
        <v>36100</v>
      </c>
      <c r="J12" s="80">
        <f>AREA3!M605</f>
        <v>36495</v>
      </c>
    </row>
    <row r="13" spans="1:12" x14ac:dyDescent="0.25">
      <c r="A13" s="123" t="s">
        <v>15</v>
      </c>
      <c r="B13" s="77">
        <f>AREA6!E603</f>
        <v>-2.56</v>
      </c>
      <c r="C13" s="77">
        <f>AREA6!F603</f>
        <v>-2.85</v>
      </c>
      <c r="D13" s="77">
        <f>AREA6!G603</f>
        <v>-3.27</v>
      </c>
      <c r="E13" s="81">
        <f>AREA6!H603</f>
        <v>-3.42</v>
      </c>
      <c r="F13" s="81">
        <f>AREA6!I603</f>
        <v>-3.28</v>
      </c>
      <c r="G13" s="77">
        <f>AREA6!J603</f>
        <v>-2.36</v>
      </c>
      <c r="H13" s="77">
        <f>AREA6!K603</f>
        <v>-2.04</v>
      </c>
      <c r="I13" s="77">
        <f>AREA6!L603</f>
        <v>-2.2200000000000002</v>
      </c>
      <c r="J13" s="78">
        <f>AREA6!M603</f>
        <v>-2.92</v>
      </c>
    </row>
    <row r="14" spans="1:12" ht="15.75" thickBot="1" x14ac:dyDescent="0.3">
      <c r="A14" s="124"/>
      <c r="B14" s="79">
        <f>AREA6!E605</f>
        <v>39052</v>
      </c>
      <c r="C14" s="79">
        <f>AREA6!F605</f>
        <v>40483</v>
      </c>
      <c r="D14" s="79">
        <f>AREA6!G605</f>
        <v>26724</v>
      </c>
      <c r="E14" s="79">
        <f>AREA6!H605</f>
        <v>26785</v>
      </c>
      <c r="F14" s="79">
        <f>AREA6!I605</f>
        <v>26908</v>
      </c>
      <c r="G14" s="79">
        <f>AREA6!J605</f>
        <v>33239</v>
      </c>
      <c r="H14" s="79">
        <f>AREA6!K605</f>
        <v>43160</v>
      </c>
      <c r="I14" s="79">
        <f>AREA6!L605</f>
        <v>36130</v>
      </c>
      <c r="J14" s="80">
        <f>AREA6!M605</f>
        <v>36495</v>
      </c>
    </row>
    <row r="15" spans="1:12" x14ac:dyDescent="0.25">
      <c r="A15" s="123" t="s">
        <v>16</v>
      </c>
      <c r="B15" s="77">
        <f>AREA7!E603</f>
        <v>-2.25</v>
      </c>
      <c r="C15" s="77">
        <f>AREA7!F603</f>
        <v>-2.99</v>
      </c>
      <c r="D15" s="77">
        <f>AREA7!G603</f>
        <v>-2.92</v>
      </c>
      <c r="E15" s="77">
        <f>AREA7!H603</f>
        <v>-2.76</v>
      </c>
      <c r="F15" s="77">
        <f>AREA7!I603</f>
        <v>-2.62</v>
      </c>
      <c r="G15" s="77">
        <f>AREA7!J603</f>
        <v>-2.15</v>
      </c>
      <c r="H15" s="77">
        <f>AREA7!K603</f>
        <v>-2.31</v>
      </c>
      <c r="I15" s="81">
        <f>AREA7!L603</f>
        <v>-2.73</v>
      </c>
      <c r="J15" s="82">
        <f>AREA7!M603</f>
        <v>-3.23</v>
      </c>
    </row>
    <row r="16" spans="1:12" ht="15.75" thickBot="1" x14ac:dyDescent="0.3">
      <c r="A16" s="124"/>
      <c r="B16" s="79">
        <f>AREA7!E605</f>
        <v>35431</v>
      </c>
      <c r="C16" s="79">
        <f>AREA7!F605</f>
        <v>38108</v>
      </c>
      <c r="D16" s="79">
        <f>AREA7!G605</f>
        <v>41579</v>
      </c>
      <c r="E16" s="79">
        <f>AREA7!H605</f>
        <v>26785</v>
      </c>
      <c r="F16" s="79">
        <f>AREA7!I605</f>
        <v>26908</v>
      </c>
      <c r="G16" s="79">
        <f>AREA7!J605</f>
        <v>33208</v>
      </c>
      <c r="H16" s="79">
        <f>AREA7!K605</f>
        <v>35765</v>
      </c>
      <c r="I16" s="79">
        <f>AREA7!L605</f>
        <v>36100</v>
      </c>
      <c r="J16" s="80">
        <f>AREA7!M605</f>
        <v>36495</v>
      </c>
    </row>
    <row r="17" spans="1:15" x14ac:dyDescent="0.25">
      <c r="A17" s="123" t="s">
        <v>17</v>
      </c>
      <c r="B17" s="77">
        <f>AREA8!E603</f>
        <v>-2.79</v>
      </c>
      <c r="C17" s="77">
        <f>AREA8!F603</f>
        <v>-2.99</v>
      </c>
      <c r="D17" s="77">
        <f>AREA8!G603</f>
        <v>-3.21</v>
      </c>
      <c r="E17" s="77">
        <f>AREA8!H603</f>
        <v>-3.11</v>
      </c>
      <c r="F17" s="77">
        <f>AREA8!I603</f>
        <v>-3.18</v>
      </c>
      <c r="G17" s="77">
        <f>AREA8!J603</f>
        <v>-2.3199999999999998</v>
      </c>
      <c r="H17" s="77">
        <f>AREA8!K603</f>
        <v>-2.2799999999999998</v>
      </c>
      <c r="I17" s="77">
        <f>AREA8!L603</f>
        <v>-2.29</v>
      </c>
      <c r="J17" s="78">
        <f>AREA8!M603</f>
        <v>-3.06</v>
      </c>
    </row>
    <row r="18" spans="1:15" ht="15.75" thickBot="1" x14ac:dyDescent="0.3">
      <c r="A18" s="124"/>
      <c r="B18" s="79">
        <f>AREA8!E605</f>
        <v>39052</v>
      </c>
      <c r="C18" s="79">
        <f>AREA8!F605</f>
        <v>38108</v>
      </c>
      <c r="D18" s="79">
        <f>AREA8!G605</f>
        <v>26724</v>
      </c>
      <c r="E18" s="79">
        <f>AREA8!H605</f>
        <v>26785</v>
      </c>
      <c r="F18" s="79">
        <f>AREA8!I605</f>
        <v>26908</v>
      </c>
      <c r="G18" s="79">
        <f>AREA8!J605</f>
        <v>26999</v>
      </c>
      <c r="H18" s="79">
        <f>AREA8!K605</f>
        <v>27150</v>
      </c>
      <c r="I18" s="79">
        <f>AREA8!L605</f>
        <v>39783</v>
      </c>
      <c r="J18" s="80">
        <f>AREA8!M605</f>
        <v>36495</v>
      </c>
    </row>
    <row r="19" spans="1:15" x14ac:dyDescent="0.25">
      <c r="A19" s="123" t="s">
        <v>18</v>
      </c>
      <c r="B19" s="77">
        <f>AREA9!E603</f>
        <v>-2.86</v>
      </c>
      <c r="C19" s="77">
        <f>AREA9!F603</f>
        <v>-3.03</v>
      </c>
      <c r="D19" s="81">
        <f>AREA9!G603</f>
        <v>-3.35</v>
      </c>
      <c r="E19" s="77">
        <f>AREA9!H603</f>
        <v>-3.17</v>
      </c>
      <c r="F19" s="77">
        <f>AREA9!I603</f>
        <v>-3.15</v>
      </c>
      <c r="G19" s="81">
        <f>AREA9!J603</f>
        <v>-2.86</v>
      </c>
      <c r="H19" s="81">
        <f>AREA9!K603</f>
        <v>-2.83</v>
      </c>
      <c r="I19" s="77">
        <f>AREA9!L603</f>
        <v>-2.38</v>
      </c>
      <c r="J19" s="78">
        <f>AREA9!M603</f>
        <v>-2.65</v>
      </c>
    </row>
    <row r="20" spans="1:15" ht="15.75" thickBot="1" x14ac:dyDescent="0.3">
      <c r="A20" s="124"/>
      <c r="B20" s="79">
        <f>AREA9!E605</f>
        <v>38047</v>
      </c>
      <c r="C20" s="79">
        <f>AREA9!F605</f>
        <v>38108</v>
      </c>
      <c r="D20" s="79">
        <f>AREA9!G605</f>
        <v>26724</v>
      </c>
      <c r="E20" s="79">
        <f>AREA9!H605</f>
        <v>26724</v>
      </c>
      <c r="F20" s="79">
        <f>AREA9!I605</f>
        <v>26908</v>
      </c>
      <c r="G20" s="79">
        <f>AREA9!J605</f>
        <v>27303</v>
      </c>
      <c r="H20" s="79">
        <f>AREA9!K605</f>
        <v>27150</v>
      </c>
      <c r="I20" s="79">
        <f>AREA9!L605</f>
        <v>39600</v>
      </c>
      <c r="J20" s="80">
        <f>AREA9!M605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18" t="s">
        <v>75</v>
      </c>
      <c r="C24" s="119"/>
      <c r="D24" s="119"/>
      <c r="E24" s="119"/>
      <c r="F24" s="119"/>
      <c r="G24" s="119"/>
      <c r="H24" s="119"/>
      <c r="I24" s="119"/>
      <c r="J24" s="120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AREA1!E604</f>
        <v>2.74</v>
      </c>
      <c r="C26" s="77">
        <f>AREA1!F604</f>
        <v>2.5499999999999998</v>
      </c>
      <c r="D26" s="77">
        <f>AREA1!G604</f>
        <v>2.59</v>
      </c>
      <c r="E26" s="77">
        <f>AREA1!H604</f>
        <v>2.39</v>
      </c>
      <c r="F26" s="77">
        <f>AREA1!I604</f>
        <v>2.57</v>
      </c>
      <c r="G26" s="77">
        <f>AREA1!J604</f>
        <v>2.58</v>
      </c>
      <c r="H26" s="77">
        <f>AREA1!K604</f>
        <v>2.1800000000000002</v>
      </c>
      <c r="I26" s="77">
        <f>AREA1!L604</f>
        <v>2.62</v>
      </c>
      <c r="J26" s="77">
        <f>AREA1!M604</f>
        <v>2.2400000000000002</v>
      </c>
    </row>
    <row r="27" spans="1:15" x14ac:dyDescent="0.25">
      <c r="A27" s="33" t="s">
        <v>13</v>
      </c>
      <c r="B27" s="86">
        <f>AREA2!E604</f>
        <v>2.75</v>
      </c>
      <c r="C27" s="86">
        <f>AREA2!F604</f>
        <v>2.5099999999999998</v>
      </c>
      <c r="D27" s="86">
        <f>AREA2!G604</f>
        <v>2.56</v>
      </c>
      <c r="E27" s="86">
        <f>AREA2!H604</f>
        <v>2.11</v>
      </c>
      <c r="F27" s="86">
        <f>AREA2!I604</f>
        <v>2.66</v>
      </c>
      <c r="G27" s="86">
        <f>AREA2!J604</f>
        <v>2.4500000000000002</v>
      </c>
      <c r="H27" s="86">
        <f>AREA2!K604</f>
        <v>2.15</v>
      </c>
      <c r="I27" s="86">
        <f>AREA2!L604</f>
        <v>2.73</v>
      </c>
      <c r="J27" s="86">
        <f>AREA2!M604</f>
        <v>2.4</v>
      </c>
    </row>
    <row r="28" spans="1:15" x14ac:dyDescent="0.25">
      <c r="A28" s="33" t="s">
        <v>14</v>
      </c>
      <c r="B28" s="86">
        <f>AREA3!E604</f>
        <v>2.7</v>
      </c>
      <c r="C28" s="86">
        <f>AREA3!F604</f>
        <v>3.07</v>
      </c>
      <c r="D28" s="86">
        <f>AREA3!G604</f>
        <v>3.16</v>
      </c>
      <c r="E28" s="86">
        <f>AREA3!H604</f>
        <v>2.58</v>
      </c>
      <c r="F28" s="86">
        <f>AREA3!I604</f>
        <v>2.86</v>
      </c>
      <c r="G28" s="86">
        <f>AREA3!J604</f>
        <v>2.73</v>
      </c>
      <c r="H28" s="86">
        <f>AREA3!K604</f>
        <v>2.34</v>
      </c>
      <c r="I28" s="86">
        <f>AREA3!L604</f>
        <v>2.38</v>
      </c>
      <c r="J28" s="86">
        <f>AREA3!M604</f>
        <v>1.95</v>
      </c>
    </row>
    <row r="29" spans="1:15" x14ac:dyDescent="0.25">
      <c r="A29" s="33" t="s">
        <v>15</v>
      </c>
      <c r="B29" s="86">
        <f>AREA6!E604</f>
        <v>2.83</v>
      </c>
      <c r="C29" s="86">
        <f>AREA6!F604</f>
        <v>2.68</v>
      </c>
      <c r="D29" s="86">
        <f>AREA6!G604</f>
        <v>2.82</v>
      </c>
      <c r="E29" s="86">
        <f>AREA6!H604</f>
        <v>2.52</v>
      </c>
      <c r="F29" s="86">
        <f>AREA6!I604</f>
        <v>2.5099999999999998</v>
      </c>
      <c r="G29" s="86">
        <f>AREA6!J604</f>
        <v>2.34</v>
      </c>
      <c r="H29" s="86">
        <f>AREA6!K604</f>
        <v>2.56</v>
      </c>
      <c r="I29" s="86">
        <f>AREA6!L604</f>
        <v>2.89</v>
      </c>
      <c r="J29" s="86">
        <f>AREA6!M604</f>
        <v>2.59</v>
      </c>
    </row>
    <row r="30" spans="1:15" x14ac:dyDescent="0.25">
      <c r="A30" s="33" t="s">
        <v>16</v>
      </c>
      <c r="B30" s="86">
        <f>AREA7!E604</f>
        <v>3.12</v>
      </c>
      <c r="C30" s="86">
        <f>AREA7!F604</f>
        <v>2.5</v>
      </c>
      <c r="D30" s="86">
        <f>AREA7!G604</f>
        <v>2.57</v>
      </c>
      <c r="E30" s="86">
        <f>AREA7!H604</f>
        <v>2.71</v>
      </c>
      <c r="F30" s="86">
        <f>AREA7!I604</f>
        <v>2.65</v>
      </c>
      <c r="G30" s="86">
        <f>AREA7!J604</f>
        <v>2.3199999999999998</v>
      </c>
      <c r="H30" s="86">
        <f>AREA7!K604</f>
        <v>1.89</v>
      </c>
      <c r="I30" s="86">
        <f>AREA7!L604</f>
        <v>2.19</v>
      </c>
      <c r="J30" s="86">
        <f>AREA7!M604</f>
        <v>1.91</v>
      </c>
    </row>
    <row r="31" spans="1:15" x14ac:dyDescent="0.25">
      <c r="A31" s="33" t="s">
        <v>17</v>
      </c>
      <c r="B31" s="86">
        <f>AREA8!E604</f>
        <v>3.19</v>
      </c>
      <c r="C31" s="86">
        <f>AREA8!F604</f>
        <v>2.89</v>
      </c>
      <c r="D31" s="86">
        <f>AREA8!G604</f>
        <v>3</v>
      </c>
      <c r="E31" s="86">
        <f>AREA8!H604</f>
        <v>2.68</v>
      </c>
      <c r="F31" s="86">
        <f>AREA8!I604</f>
        <v>2.4500000000000002</v>
      </c>
      <c r="G31" s="86">
        <f>AREA8!J604</f>
        <v>2.21</v>
      </c>
      <c r="H31" s="86">
        <f>AREA8!K604</f>
        <v>2.36</v>
      </c>
      <c r="I31" s="86">
        <f>AREA8!L604</f>
        <v>2.2999999999999998</v>
      </c>
      <c r="J31" s="86">
        <f>AREA8!M604</f>
        <v>2</v>
      </c>
    </row>
    <row r="32" spans="1:15" ht="15.75" thickBot="1" x14ac:dyDescent="0.3">
      <c r="A32" s="69" t="s">
        <v>18</v>
      </c>
      <c r="B32" s="87">
        <f>AREA9!E604</f>
        <v>2.91</v>
      </c>
      <c r="C32" s="87">
        <f>AREA9!F604</f>
        <v>2.68</v>
      </c>
      <c r="D32" s="87">
        <f>AREA9!G604</f>
        <v>2.85</v>
      </c>
      <c r="E32" s="87">
        <f>AREA9!H604</f>
        <v>2.57</v>
      </c>
      <c r="F32" s="87">
        <f>AREA9!I604</f>
        <v>2.85</v>
      </c>
      <c r="G32" s="87">
        <f>AREA9!J604</f>
        <v>2.76</v>
      </c>
      <c r="H32" s="87">
        <f>AREA9!K604</f>
        <v>2.57</v>
      </c>
      <c r="I32" s="87">
        <f>AREA9!L604</f>
        <v>2.5499999999999998</v>
      </c>
      <c r="J32" s="87">
        <f>AREA9!M604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2.76</v>
      </c>
      <c r="H33" s="88">
        <f t="shared" si="1"/>
        <v>2.57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Summary_Oct1970-Aug2017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2020-09-10T11:36:19Z</cp:lastPrinted>
  <dcterms:created xsi:type="dcterms:W3CDTF">2013-04-17T08:47:10Z</dcterms:created>
  <dcterms:modified xsi:type="dcterms:W3CDTF">2020-09-11T10:28:42Z</dcterms:modified>
</cp:coreProperties>
</file>