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9_01\FINAL_RESULTS_SPI_2019_01\"/>
    </mc:Choice>
  </mc:AlternateContent>
  <bookViews>
    <workbookView xWindow="600" yWindow="270" windowWidth="20700" windowHeight="9660" tabRatio="852" firstSheet="8" activeTab="8"/>
  </bookViews>
  <sheets>
    <sheet name="AREA1" sheetId="6" state="hidden" r:id="rId1"/>
    <sheet name="AREA2" sheetId="8" state="hidden" r:id="rId2"/>
    <sheet name="AREA3" sheetId="10" state="hidden" r:id="rId3"/>
    <sheet name="AREA6" sheetId="12" state="hidden" r:id="rId4"/>
    <sheet name="AREA7" sheetId="14" state="hidden" r:id="rId5"/>
    <sheet name="AREA8" sheetId="16" state="hidden" r:id="rId6"/>
    <sheet name="AREA9" sheetId="18" state="hidden" r:id="rId7"/>
    <sheet name="CYPRUS" sheetId="20" state="hidden" r:id="rId8"/>
    <sheet name="Summary_Oct1970-Jan2019" sheetId="21" r:id="rId9"/>
    <sheet name="Lowest_and_Highest_SPI-Values" sheetId="22" r:id="rId10"/>
  </sheets>
  <definedNames>
    <definedName name="_xlnm._FilterDatabase" localSheetId="0" hidden="1">AREA1!$A$2:$M$584</definedName>
    <definedName name="_xlnm._FilterDatabase" localSheetId="1" hidden="1">AREA2!$A$2:$M$584</definedName>
    <definedName name="_xlnm._FilterDatabase" localSheetId="3" hidden="1">AREA6!$A$2:$M$584</definedName>
    <definedName name="_xlnm._FilterDatabase" localSheetId="4" hidden="1">AREA7!$A$2:$M$584</definedName>
    <definedName name="_xlnm._FilterDatabase" localSheetId="5" hidden="1">AREA8!$A$2:$M$584</definedName>
    <definedName name="_xlnm._FilterDatabase" localSheetId="6" hidden="1">AREA9!$A$2:$M$584</definedName>
    <definedName name="_xlnm._FilterDatabase" localSheetId="7" hidden="1">CYPRUS!$A$2:$M$584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M584" i="20" l="1"/>
  <c r="F583" i="20"/>
  <c r="G583" i="20"/>
  <c r="H583" i="20"/>
  <c r="I583" i="20"/>
  <c r="J583" i="20"/>
  <c r="K583" i="20"/>
  <c r="L583" i="20"/>
  <c r="M583" i="20"/>
  <c r="F584" i="20"/>
  <c r="G584" i="20"/>
  <c r="H584" i="20"/>
  <c r="I584" i="20"/>
  <c r="J584" i="20"/>
  <c r="K584" i="20"/>
  <c r="L584" i="20"/>
  <c r="E584" i="20"/>
  <c r="E583" i="20"/>
  <c r="D582" i="20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F583" i="18"/>
  <c r="G583" i="18"/>
  <c r="H583" i="18"/>
  <c r="I583" i="18"/>
  <c r="J583" i="18"/>
  <c r="K583" i="18"/>
  <c r="L583" i="18"/>
  <c r="M583" i="18"/>
  <c r="F584" i="18"/>
  <c r="G584" i="18"/>
  <c r="H584" i="18"/>
  <c r="I584" i="18"/>
  <c r="J584" i="18"/>
  <c r="K584" i="18"/>
  <c r="L584" i="18"/>
  <c r="M584" i="18"/>
  <c r="E584" i="18"/>
  <c r="E583" i="18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F583" i="16"/>
  <c r="G583" i="16"/>
  <c r="H583" i="16"/>
  <c r="I583" i="16"/>
  <c r="J583" i="16"/>
  <c r="K583" i="16"/>
  <c r="L583" i="16"/>
  <c r="M583" i="16"/>
  <c r="F584" i="16"/>
  <c r="G584" i="16"/>
  <c r="H584" i="16"/>
  <c r="I584" i="16"/>
  <c r="J584" i="16"/>
  <c r="K584" i="16"/>
  <c r="L584" i="16"/>
  <c r="M584" i="16"/>
  <c r="E584" i="16"/>
  <c r="E583" i="16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F583" i="14"/>
  <c r="G583" i="14"/>
  <c r="H583" i="14"/>
  <c r="I583" i="14"/>
  <c r="J583" i="14"/>
  <c r="K583" i="14"/>
  <c r="L583" i="14"/>
  <c r="M583" i="14"/>
  <c r="F584" i="14"/>
  <c r="G584" i="14"/>
  <c r="H584" i="14"/>
  <c r="I584" i="14"/>
  <c r="J584" i="14"/>
  <c r="K584" i="14"/>
  <c r="L584" i="14"/>
  <c r="M584" i="14"/>
  <c r="E584" i="14"/>
  <c r="E583" i="14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M583" i="12"/>
  <c r="F583" i="12"/>
  <c r="G583" i="12"/>
  <c r="H583" i="12"/>
  <c r="I583" i="12"/>
  <c r="J583" i="12"/>
  <c r="K583" i="12"/>
  <c r="L583" i="12"/>
  <c r="F584" i="12"/>
  <c r="G584" i="12"/>
  <c r="H584" i="12"/>
  <c r="I584" i="12"/>
  <c r="J584" i="12"/>
  <c r="K584" i="12"/>
  <c r="L584" i="12"/>
  <c r="M584" i="12"/>
  <c r="E584" i="12"/>
  <c r="E583" i="12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F583" i="10"/>
  <c r="G583" i="10"/>
  <c r="H583" i="10"/>
  <c r="I583" i="10"/>
  <c r="J583" i="10"/>
  <c r="K583" i="10"/>
  <c r="L583" i="10"/>
  <c r="M583" i="10"/>
  <c r="F584" i="10"/>
  <c r="G584" i="10"/>
  <c r="H584" i="10"/>
  <c r="I584" i="10"/>
  <c r="J584" i="10"/>
  <c r="K584" i="10"/>
  <c r="L584" i="10"/>
  <c r="M584" i="10"/>
  <c r="E584" i="10"/>
  <c r="E583" i="10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F583" i="8"/>
  <c r="G583" i="8"/>
  <c r="H583" i="8"/>
  <c r="I583" i="8"/>
  <c r="J583" i="8"/>
  <c r="K583" i="8"/>
  <c r="L583" i="8"/>
  <c r="M583" i="8"/>
  <c r="F584" i="8"/>
  <c r="G584" i="8"/>
  <c r="H584" i="8"/>
  <c r="I584" i="8"/>
  <c r="J584" i="8"/>
  <c r="K584" i="8"/>
  <c r="L584" i="8"/>
  <c r="M584" i="8"/>
  <c r="E584" i="8"/>
  <c r="E583" i="8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F583" i="6"/>
  <c r="G583" i="6"/>
  <c r="H583" i="6"/>
  <c r="I583" i="6"/>
  <c r="J583" i="6"/>
  <c r="K583" i="6"/>
  <c r="L583" i="6"/>
  <c r="M583" i="6"/>
  <c r="F584" i="6"/>
  <c r="G584" i="6"/>
  <c r="H584" i="6"/>
  <c r="I584" i="6"/>
  <c r="J584" i="6"/>
  <c r="K584" i="6"/>
  <c r="L584" i="6"/>
  <c r="M584" i="6"/>
  <c r="E584" i="6"/>
  <c r="E583" i="6"/>
  <c r="M585" i="20" l="1"/>
  <c r="L585" i="20"/>
  <c r="K585" i="20"/>
  <c r="J585" i="20"/>
  <c r="I585" i="20"/>
  <c r="H585" i="20"/>
  <c r="G585" i="20"/>
  <c r="F585" i="20"/>
  <c r="E58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585" i="8" l="1"/>
  <c r="B7" i="21"/>
  <c r="J585" i="18"/>
  <c r="G20" i="22" s="1"/>
  <c r="L585" i="18"/>
  <c r="I20" i="22" s="1"/>
  <c r="E585" i="6"/>
  <c r="B8" i="22" s="1"/>
  <c r="F585" i="18"/>
  <c r="C20" i="22" s="1"/>
  <c r="H585" i="18"/>
  <c r="E20" i="22" s="1"/>
  <c r="G585" i="18"/>
  <c r="D20" i="22" s="1"/>
  <c r="I585" i="18"/>
  <c r="F20" i="22" s="1"/>
  <c r="K585" i="18"/>
  <c r="H20" i="22" s="1"/>
  <c r="E585" i="18"/>
  <c r="B20" i="22" s="1"/>
  <c r="F585" i="16"/>
  <c r="C18" i="22" s="1"/>
  <c r="H585" i="16"/>
  <c r="E18" i="22" s="1"/>
  <c r="J585" i="16"/>
  <c r="G18" i="22" s="1"/>
  <c r="L585" i="16"/>
  <c r="I18" i="22" s="1"/>
  <c r="M585" i="16"/>
  <c r="J18" i="22" s="1"/>
  <c r="E585" i="16"/>
  <c r="B18" i="22" s="1"/>
  <c r="H585" i="8"/>
  <c r="E10" i="22" s="1"/>
  <c r="J585" i="8"/>
  <c r="G10" i="22" s="1"/>
  <c r="L585" i="8"/>
  <c r="I10" i="22" s="1"/>
  <c r="B10" i="22"/>
  <c r="G585" i="8"/>
  <c r="D10" i="22" s="1"/>
  <c r="I585" i="8"/>
  <c r="F10" i="22" s="1"/>
  <c r="K585" i="8"/>
  <c r="H10" i="22" s="1"/>
  <c r="M585" i="8"/>
  <c r="J10" i="22" s="1"/>
  <c r="H585" i="12"/>
  <c r="E14" i="22" s="1"/>
  <c r="J585" i="12"/>
  <c r="G14" i="22" s="1"/>
  <c r="L585" i="12"/>
  <c r="I14" i="22" s="1"/>
  <c r="F585" i="12"/>
  <c r="C14" i="22" s="1"/>
  <c r="E585" i="12"/>
  <c r="B14" i="22" s="1"/>
  <c r="G585" i="12"/>
  <c r="D14" i="22" s="1"/>
  <c r="I585" i="12"/>
  <c r="F14" i="22" s="1"/>
  <c r="K585" i="12"/>
  <c r="H14" i="22" s="1"/>
  <c r="E585" i="10"/>
  <c r="B12" i="22" s="1"/>
  <c r="F585" i="10"/>
  <c r="C12" i="22" s="1"/>
  <c r="H585" i="10"/>
  <c r="E12" i="22" s="1"/>
  <c r="J585" i="10"/>
  <c r="G12" i="22" s="1"/>
  <c r="L585" i="10"/>
  <c r="I12" i="22" s="1"/>
  <c r="L58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585" i="16"/>
  <c r="D18" i="22" s="1"/>
  <c r="I585" i="16"/>
  <c r="F18" i="22" s="1"/>
  <c r="K585" i="16"/>
  <c r="H18" i="22" s="1"/>
  <c r="M585" i="14"/>
  <c r="J16" i="22" s="1"/>
  <c r="E585" i="14"/>
  <c r="B16" i="22" s="1"/>
  <c r="F585" i="14"/>
  <c r="C16" i="22" s="1"/>
  <c r="H585" i="14"/>
  <c r="E16" i="22" s="1"/>
  <c r="J585" i="14"/>
  <c r="G16" i="22" s="1"/>
  <c r="L585" i="14"/>
  <c r="I16" i="22" s="1"/>
  <c r="I15" i="22"/>
  <c r="G15" i="22"/>
  <c r="E15" i="22"/>
  <c r="C15" i="22"/>
  <c r="G585" i="14"/>
  <c r="D16" i="22" s="1"/>
  <c r="I585" i="14"/>
  <c r="F16" i="22" s="1"/>
  <c r="K585" i="14"/>
  <c r="H16" i="22" s="1"/>
  <c r="I13" i="22"/>
  <c r="G13" i="22"/>
  <c r="E13" i="22"/>
  <c r="H13" i="22"/>
  <c r="F13" i="22"/>
  <c r="D13" i="22"/>
  <c r="I11" i="22"/>
  <c r="G11" i="22"/>
  <c r="E11" i="22"/>
  <c r="C11" i="22"/>
  <c r="G585" i="10"/>
  <c r="D12" i="22" s="1"/>
  <c r="I585" i="10"/>
  <c r="F12" i="22" s="1"/>
  <c r="K585" i="10"/>
  <c r="H12" i="22" s="1"/>
  <c r="M58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585" i="18"/>
  <c r="J20" i="22" s="1"/>
  <c r="J33" i="22"/>
  <c r="J17" i="22"/>
  <c r="B17" i="22"/>
  <c r="J15" i="22"/>
  <c r="B15" i="22"/>
  <c r="B13" i="22"/>
  <c r="C13" i="22"/>
  <c r="M585" i="12"/>
  <c r="J14" i="22" s="1"/>
  <c r="B11" i="22"/>
  <c r="F585" i="8"/>
  <c r="C10" i="22" s="1"/>
  <c r="B33" i="22"/>
  <c r="B9" i="22"/>
  <c r="H585" i="6"/>
  <c r="E8" i="22" s="1"/>
  <c r="K585" i="6"/>
  <c r="H8" i="22" s="1"/>
  <c r="I585" i="6"/>
  <c r="F8" i="22" s="1"/>
  <c r="G585" i="6"/>
  <c r="D8" i="22" s="1"/>
  <c r="M585" i="6"/>
  <c r="J8" i="22" s="1"/>
  <c r="J7" i="22"/>
  <c r="H7" i="22"/>
  <c r="F7" i="22"/>
  <c r="D7" i="22"/>
  <c r="J585" i="6"/>
  <c r="G8" i="22" s="1"/>
  <c r="I7" i="22"/>
  <c r="E7" i="22"/>
  <c r="F58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<sst xmlns="http://schemas.openxmlformats.org/spreadsheetml/2006/main" count="257" uniqueCount="79">
  <si>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</si>
  <si>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</si>
  <si>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</si>
  <si>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</si>
  <si>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</si>
  <si>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</si>
  <si>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</si>
  <si>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</si>
  <si>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</si>
  <si>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</si>
  <si>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</si>
  <si>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</si>
  <si>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</si>
  <si>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</si>
  <si>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</si>
  <si>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</si>
  <si>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</si>
  <si>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</si>
  <si>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</si>
  <si>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</si>
  <si>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</si>
  <si>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</si>
  <si>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</si>
  <si>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</si>
  <si>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</si>
  <si>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</si>
  <si>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</si>
  <si>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</si>
  <si>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</si>
  <si>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</si>
  <si>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</si>
  <si>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</si>
  <si>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</si>
  <si>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</si>
  <si>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</si>
  <si>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</si>
  <si>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</si>
  <si>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</si>
  <si>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</si>
  <si>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</si>
  <si>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</si>
  <si>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</si>
  <si>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</si>
  <si>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</si>
  <si>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</si>
  <si>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</si>
  <si>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</si>
  <si>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</si>
  <si>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</si>
  <si>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</si>
  <si>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</si>
  <si>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</si>
  <si>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</si>
  <si>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</si>
  <si>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</si>
  <si>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</si>
  <si>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</si>
  <si>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</si>
  <si>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</si>
  <si>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</si>
  <si>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</si>
  <si>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</si>
  <si>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</si>
  <si>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</si>
  <si>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</si>
  <si>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</si>
  <si>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</si>
  <si>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</si>
  <si>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</si>
  <si>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</si>
  <si>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</si>
  <si>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</si>
  <si>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</si>
  <si>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</si>
  <si>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</si>
  <si>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</si>
  <si>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</si>
  <si>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</si>
  <si>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1970-Jan.2019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</si>
</sst>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17" fontId="0" fillId="3" borderId="4" xfId="0" applyNumberFormat="1" applyFill="1" applyBorder="1"/>
    <xf numFmtId="17" fontId="0" fillId="3" borderId="27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2" xfId="0" applyNumberFormat="1" applyFont="1" applyFill="1" applyBorder="1" applyProtection="1">
      <protection locked="0"/>
    </xf>
    <xf numFmtId="2" fontId="4" fillId="0" borderId="35" xfId="0" applyNumberFormat="1" applyFont="1" applyFill="1" applyBorder="1" applyProtection="1">
      <protection locked="0"/>
    </xf>
    <xf numFmtId="2" fontId="4" fillId="4" borderId="35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30" xfId="0" applyNumberFormat="1" applyFont="1" applyFill="1" applyBorder="1" applyProtection="1"/>
    <xf numFmtId="17" fontId="11" fillId="3" borderId="31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3" xfId="0" applyNumberFormat="1" applyFont="1" applyFill="1" applyBorder="1" applyProtection="1"/>
    <xf numFmtId="17" fontId="11" fillId="0" borderId="34" xfId="0" applyNumberFormat="1" applyFont="1" applyFill="1" applyBorder="1" applyProtection="1"/>
    <xf numFmtId="2" fontId="1" fillId="4" borderId="36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6" xfId="0" applyNumberFormat="1" applyFont="1" applyFill="1" applyBorder="1" applyProtection="1"/>
    <xf numFmtId="2" fontId="1" fillId="0" borderId="37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30" xfId="0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3" workbookViewId="0">
      <selection activeCell="P585" sqref="P585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8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58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5">
        <v>2.39</v>
      </c>
      <c r="F575" s="95">
        <v>0.63</v>
      </c>
      <c r="G575" s="95">
        <v>0.56000000000000005</v>
      </c>
      <c r="H575" s="95">
        <v>0.12</v>
      </c>
      <c r="I575" s="95">
        <v>0.06</v>
      </c>
      <c r="J575" s="95">
        <v>-0.25</v>
      </c>
      <c r="K575" s="95">
        <v>-1.19</v>
      </c>
      <c r="L575" s="95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5">
        <v>0</v>
      </c>
      <c r="F576" s="95">
        <v>1.65</v>
      </c>
      <c r="G576" s="95">
        <v>-0.16</v>
      </c>
      <c r="H576" s="95">
        <v>0.01</v>
      </c>
      <c r="I576" s="95">
        <v>0.06</v>
      </c>
      <c r="J576" s="95">
        <v>-0.25</v>
      </c>
      <c r="K576" s="95">
        <v>-1.19</v>
      </c>
      <c r="L576" s="95">
        <v>-0.68</v>
      </c>
      <c r="M576" s="95">
        <v>-1.28</v>
      </c>
      <c r="N576" s="64">
        <f t="shared" si="22"/>
        <v>43282</v>
      </c>
    </row>
    <row r="577" spans="1:14" x14ac:dyDescent="0.25">
      <c r="B577" s="7">
        <v>2018</v>
      </c>
      <c r="C577" s="3">
        <v>8</v>
      </c>
      <c r="D577" s="4">
        <f t="shared" si="29"/>
        <v>43313</v>
      </c>
      <c r="E577" s="95">
        <v>-0.08</v>
      </c>
      <c r="F577" s="95">
        <v>1.85</v>
      </c>
      <c r="G577" s="95">
        <v>-0.14000000000000001</v>
      </c>
      <c r="H577" s="95">
        <v>-7.0000000000000007E-2</v>
      </c>
      <c r="I577" s="95">
        <v>0.06</v>
      </c>
      <c r="J577" s="95">
        <v>-0.24</v>
      </c>
      <c r="K577" s="95">
        <v>-1.19</v>
      </c>
      <c r="L577" s="95">
        <v>-0.69</v>
      </c>
      <c r="M577" s="95">
        <v>-1.27</v>
      </c>
      <c r="N577" s="64">
        <f t="shared" si="22"/>
        <v>43313</v>
      </c>
    </row>
    <row r="578" spans="1:14" x14ac:dyDescent="0.25">
      <c r="B578" s="7">
        <v>2018</v>
      </c>
      <c r="C578" s="3">
        <v>9</v>
      </c>
      <c r="D578" s="4">
        <f t="shared" si="29"/>
        <v>43344</v>
      </c>
      <c r="E578" s="95">
        <v>1.01</v>
      </c>
      <c r="F578" s="95">
        <v>0.45</v>
      </c>
      <c r="G578" s="95">
        <v>0.64</v>
      </c>
      <c r="H578" s="95">
        <v>0.57999999999999996</v>
      </c>
      <c r="I578" s="95">
        <v>0.13</v>
      </c>
      <c r="J578" s="95">
        <v>-0.22</v>
      </c>
      <c r="K578" s="95">
        <v>-1.1000000000000001</v>
      </c>
      <c r="L578" s="95">
        <v>-0.63</v>
      </c>
      <c r="M578" s="95">
        <v>-1.24</v>
      </c>
      <c r="N578" s="64">
        <f t="shared" si="22"/>
        <v>43344</v>
      </c>
    </row>
    <row r="579" spans="1:14" x14ac:dyDescent="0.25">
      <c r="B579" s="7">
        <v>2018</v>
      </c>
      <c r="C579" s="3">
        <v>10</v>
      </c>
      <c r="D579" s="4">
        <f t="shared" si="29"/>
        <v>43374</v>
      </c>
      <c r="E579" s="95">
        <v>0.75</v>
      </c>
      <c r="F579" s="95">
        <v>0.79</v>
      </c>
      <c r="G579" s="95">
        <v>1.41</v>
      </c>
      <c r="H579" s="95">
        <v>0.13</v>
      </c>
      <c r="I579" s="95">
        <v>0.16</v>
      </c>
      <c r="J579" s="95">
        <v>-0.12</v>
      </c>
      <c r="K579" s="95">
        <v>-1.06</v>
      </c>
      <c r="L579" s="95">
        <v>-0.59</v>
      </c>
      <c r="M579" s="95">
        <v>-1.1399999999999999</v>
      </c>
      <c r="N579" s="64">
        <f t="shared" si="22"/>
        <v>43374</v>
      </c>
    </row>
    <row r="580" spans="1:14" x14ac:dyDescent="0.25">
      <c r="B580" s="7">
        <v>2018</v>
      </c>
      <c r="C580" s="3">
        <v>11</v>
      </c>
      <c r="D580" s="4">
        <f t="shared" si="29"/>
        <v>43405</v>
      </c>
      <c r="E580" s="95">
        <v>0.41</v>
      </c>
      <c r="F580" s="95">
        <v>0.67</v>
      </c>
      <c r="G580" s="95">
        <v>1</v>
      </c>
      <c r="H580" s="95">
        <v>0.33</v>
      </c>
      <c r="I580" s="95">
        <v>0.15</v>
      </c>
      <c r="J580" s="95">
        <v>7.0000000000000007E-2</v>
      </c>
      <c r="K580" s="95">
        <v>-0.76</v>
      </c>
      <c r="L580" s="95">
        <v>-0.55000000000000004</v>
      </c>
      <c r="M580" s="95">
        <v>-0.94</v>
      </c>
      <c r="N580" s="64">
        <f t="shared" si="22"/>
        <v>43405</v>
      </c>
    </row>
    <row r="581" spans="1:14" x14ac:dyDescent="0.25">
      <c r="B581" s="7">
        <v>2018</v>
      </c>
      <c r="C581" s="3">
        <v>12</v>
      </c>
      <c r="D581" s="4">
        <f t="shared" si="29"/>
        <v>43435</v>
      </c>
      <c r="E581" s="95">
        <v>1.33</v>
      </c>
      <c r="F581" s="95">
        <v>1.39</v>
      </c>
      <c r="G581" s="95">
        <v>1.36</v>
      </c>
      <c r="H581" s="95">
        <v>1.41</v>
      </c>
      <c r="I581" s="95">
        <v>1.2</v>
      </c>
      <c r="J581" s="95">
        <v>0.28999999999999998</v>
      </c>
      <c r="K581" s="95">
        <v>0.09</v>
      </c>
      <c r="L581" s="95">
        <v>-0.01</v>
      </c>
      <c r="M581" s="95">
        <v>-0.33</v>
      </c>
      <c r="N581" s="64">
        <f t="shared" si="22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9"/>
        <v>43466</v>
      </c>
      <c r="E582" s="95">
        <v>1.89</v>
      </c>
      <c r="F582" s="95">
        <v>2.04</v>
      </c>
      <c r="G582" s="95">
        <v>2.19</v>
      </c>
      <c r="H582" s="95">
        <v>2.39</v>
      </c>
      <c r="I582" s="95">
        <v>1.76</v>
      </c>
      <c r="J582" s="95">
        <v>1.05</v>
      </c>
      <c r="K582" s="95">
        <v>0.78</v>
      </c>
      <c r="L582" s="95">
        <v>0.27</v>
      </c>
      <c r="M582" s="97">
        <v>0.42</v>
      </c>
      <c r="N582" s="64">
        <f t="shared" si="22"/>
        <v>43466</v>
      </c>
    </row>
    <row r="583" spans="1:14" x14ac:dyDescent="0.25">
      <c r="A583" t="s">
        <v>27</v>
      </c>
      <c r="B583" s="101" t="s">
        <v>25</v>
      </c>
      <c r="C583" s="102"/>
      <c r="D583" s="102"/>
      <c r="E583" s="66">
        <f t="shared" ref="E583:M583" si="30">MIN(E3:E582)</f>
        <v>-2.9</v>
      </c>
      <c r="F583" s="66">
        <f t="shared" si="30"/>
        <v>-3.1</v>
      </c>
      <c r="G583" s="66">
        <f t="shared" si="30"/>
        <v>-3.11</v>
      </c>
      <c r="H583" s="66">
        <f t="shared" si="30"/>
        <v>-2.93</v>
      </c>
      <c r="I583" s="66">
        <f t="shared" si="30"/>
        <v>-2.57</v>
      </c>
      <c r="J583" s="66">
        <f t="shared" si="30"/>
        <v>-2.61</v>
      </c>
      <c r="K583" s="66">
        <f t="shared" si="30"/>
        <v>-2.66</v>
      </c>
      <c r="L583" s="66">
        <f t="shared" si="30"/>
        <v>-2.23</v>
      </c>
      <c r="M583" s="67">
        <f t="shared" si="30"/>
        <v>-2.29</v>
      </c>
    </row>
    <row r="584" spans="1:14" x14ac:dyDescent="0.25">
      <c r="A584" t="s">
        <v>27</v>
      </c>
      <c r="B584" s="103" t="s">
        <v>26</v>
      </c>
      <c r="C584" s="104"/>
      <c r="D584" s="104"/>
      <c r="E584" s="65">
        <f t="shared" ref="E584:M584" si="31">MAX(E3:E582)</f>
        <v>2.74</v>
      </c>
      <c r="F584" s="65">
        <f t="shared" si="31"/>
        <v>2.5499999999999998</v>
      </c>
      <c r="G584" s="65">
        <f t="shared" si="31"/>
        <v>2.59</v>
      </c>
      <c r="H584" s="65">
        <f t="shared" si="31"/>
        <v>2.39</v>
      </c>
      <c r="I584" s="65">
        <f t="shared" si="31"/>
        <v>2.57</v>
      </c>
      <c r="J584" s="65">
        <f t="shared" si="31"/>
        <v>2.58</v>
      </c>
      <c r="K584" s="65">
        <f t="shared" si="31"/>
        <v>2.0299999999999998</v>
      </c>
      <c r="L584" s="65">
        <f t="shared" si="31"/>
        <v>2.62</v>
      </c>
      <c r="M584" s="68">
        <f t="shared" si="31"/>
        <v>2.2400000000000002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32540</v>
      </c>
      <c r="F585" s="69">
        <f>VLOOKUP(F583,$F$3:$N$1056,9,FALSE)</f>
        <v>33025</v>
      </c>
      <c r="G585" s="69">
        <f>VLOOKUP(G583,$G$3:$N$1056,8,FALSE)</f>
        <v>33117</v>
      </c>
      <c r="H585" s="69">
        <f>VLOOKUP(H583,$H$3:$N$1056,7,FALSE)</f>
        <v>33178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27303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Q20" sqref="Q20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6"/>
      <c r="B3" s="76"/>
      <c r="C3" s="127" t="s">
        <v>76</v>
      </c>
      <c r="D3" s="127"/>
      <c r="E3" s="128" t="s">
        <v>78</v>
      </c>
      <c r="F3" s="128"/>
      <c r="G3" s="76"/>
      <c r="H3" s="76"/>
      <c r="I3" s="76"/>
      <c r="J3" s="76"/>
      <c r="L3" s="77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5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9">
        <f>AREA1!E583</f>
        <v>-2.9</v>
      </c>
      <c r="C7" s="79">
        <f>AREA1!F583</f>
        <v>-3.1</v>
      </c>
      <c r="D7" s="79">
        <f>AREA1!G583</f>
        <v>-3.11</v>
      </c>
      <c r="E7" s="79">
        <f>AREA1!H583</f>
        <v>-2.93</v>
      </c>
      <c r="F7" s="79">
        <f>AREA1!I583</f>
        <v>-2.57</v>
      </c>
      <c r="G7" s="79">
        <f>AREA1!J583</f>
        <v>-2.61</v>
      </c>
      <c r="H7" s="79">
        <f>AREA1!K583</f>
        <v>-2.66</v>
      </c>
      <c r="I7" s="79">
        <f>AREA1!L583</f>
        <v>-2.23</v>
      </c>
      <c r="J7" s="80">
        <f>AREA1!M583</f>
        <v>-2.29</v>
      </c>
    </row>
    <row r="8" spans="1:12" ht="15.75" thickBot="1" x14ac:dyDescent="0.3">
      <c r="A8" s="126"/>
      <c r="B8" s="81">
        <f>AREA1!E585</f>
        <v>32540</v>
      </c>
      <c r="C8" s="81">
        <f>AREA1!F585</f>
        <v>33025</v>
      </c>
      <c r="D8" s="81">
        <f>AREA1!G585</f>
        <v>33117</v>
      </c>
      <c r="E8" s="81">
        <f>AREA1!H585</f>
        <v>33178</v>
      </c>
      <c r="F8" s="81">
        <f>AREA1!I585</f>
        <v>26908</v>
      </c>
      <c r="G8" s="81">
        <f>AREA1!J585</f>
        <v>33239</v>
      </c>
      <c r="H8" s="81">
        <f>AREA1!K585</f>
        <v>27150</v>
      </c>
      <c r="I8" s="81">
        <f>AREA1!L585</f>
        <v>27303</v>
      </c>
      <c r="J8" s="82">
        <f>AREA1!M585</f>
        <v>34304</v>
      </c>
    </row>
    <row r="9" spans="1:12" x14ac:dyDescent="0.25">
      <c r="A9" s="125" t="s">
        <v>13</v>
      </c>
      <c r="B9" s="79">
        <f>AREA2!E583</f>
        <v>-3.1</v>
      </c>
      <c r="C9" s="83">
        <f>AREA2!F583</f>
        <v>-3.18</v>
      </c>
      <c r="D9" s="79">
        <f>AREA2!G583</f>
        <v>-3.11</v>
      </c>
      <c r="E9" s="79">
        <f>AREA2!H583</f>
        <v>-2.93</v>
      </c>
      <c r="F9" s="79">
        <f>AREA2!I583</f>
        <v>-2.84</v>
      </c>
      <c r="G9" s="79">
        <f>AREA2!J583</f>
        <v>-2.6</v>
      </c>
      <c r="H9" s="79">
        <f>AREA2!K583</f>
        <v>-2.67</v>
      </c>
      <c r="I9" s="79">
        <f>AREA2!L583</f>
        <v>-2.23</v>
      </c>
      <c r="J9" s="80">
        <f>AREA2!M583</f>
        <v>-2.16</v>
      </c>
    </row>
    <row r="10" spans="1:12" ht="15.75" thickBot="1" x14ac:dyDescent="0.3">
      <c r="A10" s="126"/>
      <c r="B10" s="81">
        <f>AREA2!E585</f>
        <v>38047</v>
      </c>
      <c r="C10" s="81">
        <f>AREA2!F585</f>
        <v>38108</v>
      </c>
      <c r="D10" s="81">
        <f>AREA2!G585</f>
        <v>33117</v>
      </c>
      <c r="E10" s="81">
        <f>AREA2!H585</f>
        <v>40483</v>
      </c>
      <c r="F10" s="81">
        <f>AREA2!I585</f>
        <v>26908</v>
      </c>
      <c r="G10" s="81">
        <f>AREA2!J585</f>
        <v>33239</v>
      </c>
      <c r="H10" s="81">
        <f>AREA2!K585</f>
        <v>27150</v>
      </c>
      <c r="I10" s="81">
        <f>AREA2!L585</f>
        <v>27334</v>
      </c>
      <c r="J10" s="82">
        <f>AREA2!M585</f>
        <v>34304</v>
      </c>
    </row>
    <row r="11" spans="1:12" x14ac:dyDescent="0.25">
      <c r="A11" s="125" t="s">
        <v>14</v>
      </c>
      <c r="B11" s="83">
        <f>AREA3!E583</f>
        <v>-3.22</v>
      </c>
      <c r="C11" s="79">
        <f>AREA3!F583</f>
        <v>-2.62</v>
      </c>
      <c r="D11" s="79">
        <f>AREA3!G583</f>
        <v>-3.1</v>
      </c>
      <c r="E11" s="79">
        <f>AREA3!H583</f>
        <v>-3.18</v>
      </c>
      <c r="F11" s="79">
        <f>AREA3!I583</f>
        <v>-3.27</v>
      </c>
      <c r="G11" s="79">
        <f>AREA3!J583</f>
        <v>-2.75</v>
      </c>
      <c r="H11" s="79">
        <f>AREA3!K583</f>
        <v>-2.29</v>
      </c>
      <c r="I11" s="79">
        <f>AREA3!L583</f>
        <v>-2.54</v>
      </c>
      <c r="J11" s="80">
        <f>AREA3!M583</f>
        <v>-3.21</v>
      </c>
    </row>
    <row r="12" spans="1:12" ht="15.75" thickBot="1" x14ac:dyDescent="0.3">
      <c r="A12" s="126"/>
      <c r="B12" s="81">
        <f>AREA3!E585</f>
        <v>38047</v>
      </c>
      <c r="C12" s="81">
        <f>AREA3!F585</f>
        <v>40483</v>
      </c>
      <c r="D12" s="81">
        <f>AREA3!G585</f>
        <v>26724</v>
      </c>
      <c r="E12" s="81">
        <f>AREA3!H585</f>
        <v>26816</v>
      </c>
      <c r="F12" s="81">
        <f>AREA3!I585</f>
        <v>26908</v>
      </c>
      <c r="G12" s="81">
        <f>AREA3!J585</f>
        <v>33239</v>
      </c>
      <c r="H12" s="81">
        <f>AREA3!K585</f>
        <v>35827</v>
      </c>
      <c r="I12" s="81">
        <f>AREA3!L585</f>
        <v>36100</v>
      </c>
      <c r="J12" s="82">
        <f>AREA3!M585</f>
        <v>36495</v>
      </c>
    </row>
    <row r="13" spans="1:12" x14ac:dyDescent="0.25">
      <c r="A13" s="125" t="s">
        <v>15</v>
      </c>
      <c r="B13" s="79">
        <f>AREA6!E583</f>
        <v>-2.56</v>
      </c>
      <c r="C13" s="79">
        <f>AREA6!F583</f>
        <v>-2.85</v>
      </c>
      <c r="D13" s="79">
        <f>AREA6!G583</f>
        <v>-3.27</v>
      </c>
      <c r="E13" s="83">
        <f>AREA6!H583</f>
        <v>-3.42</v>
      </c>
      <c r="F13" s="83">
        <f>AREA6!I583</f>
        <v>-3.28</v>
      </c>
      <c r="G13" s="79">
        <f>AREA6!J583</f>
        <v>-2.36</v>
      </c>
      <c r="H13" s="79">
        <f>AREA6!K583</f>
        <v>-2.04</v>
      </c>
      <c r="I13" s="79">
        <f>AREA6!L583</f>
        <v>-2.2200000000000002</v>
      </c>
      <c r="J13" s="80">
        <f>AREA6!M583</f>
        <v>-2.92</v>
      </c>
    </row>
    <row r="14" spans="1:12" ht="15.75" thickBot="1" x14ac:dyDescent="0.3">
      <c r="A14" s="126"/>
      <c r="B14" s="81">
        <f>AREA6!E585</f>
        <v>39052</v>
      </c>
      <c r="C14" s="81">
        <f>AREA6!F585</f>
        <v>40483</v>
      </c>
      <c r="D14" s="81">
        <f>AREA6!G585</f>
        <v>26724</v>
      </c>
      <c r="E14" s="81">
        <f>AREA6!H585</f>
        <v>26785</v>
      </c>
      <c r="F14" s="81">
        <f>AREA6!I585</f>
        <v>26908</v>
      </c>
      <c r="G14" s="81">
        <f>AREA6!J585</f>
        <v>33239</v>
      </c>
      <c r="H14" s="81">
        <f>AREA6!K585</f>
        <v>43160</v>
      </c>
      <c r="I14" s="81">
        <f>AREA6!L585</f>
        <v>36130</v>
      </c>
      <c r="J14" s="82">
        <f>AREA6!M585</f>
        <v>36495</v>
      </c>
    </row>
    <row r="15" spans="1:12" x14ac:dyDescent="0.25">
      <c r="A15" s="125" t="s">
        <v>16</v>
      </c>
      <c r="B15" s="79">
        <f>AREA7!E583</f>
        <v>-2.25</v>
      </c>
      <c r="C15" s="79">
        <f>AREA7!F583</f>
        <v>-2.99</v>
      </c>
      <c r="D15" s="79">
        <f>AREA7!G583</f>
        <v>-2.92</v>
      </c>
      <c r="E15" s="79">
        <f>AREA7!H583</f>
        <v>-2.76</v>
      </c>
      <c r="F15" s="79">
        <f>AREA7!I583</f>
        <v>-2.62</v>
      </c>
      <c r="G15" s="79">
        <f>AREA7!J583</f>
        <v>-2.15</v>
      </c>
      <c r="H15" s="79">
        <f>AREA7!K583</f>
        <v>-2.31</v>
      </c>
      <c r="I15" s="83">
        <f>AREA7!L583</f>
        <v>-2.73</v>
      </c>
      <c r="J15" s="84">
        <f>AREA7!M583</f>
        <v>-3.23</v>
      </c>
    </row>
    <row r="16" spans="1:12" ht="15.75" thickBot="1" x14ac:dyDescent="0.3">
      <c r="A16" s="126"/>
      <c r="B16" s="81">
        <f>AREA7!E585</f>
        <v>35431</v>
      </c>
      <c r="C16" s="81">
        <f>AREA7!F585</f>
        <v>38108</v>
      </c>
      <c r="D16" s="81">
        <f>AREA7!G585</f>
        <v>41579</v>
      </c>
      <c r="E16" s="81">
        <f>AREA7!H585</f>
        <v>26785</v>
      </c>
      <c r="F16" s="81">
        <f>AREA7!I585</f>
        <v>26908</v>
      </c>
      <c r="G16" s="81">
        <f>AREA7!J585</f>
        <v>33208</v>
      </c>
      <c r="H16" s="81">
        <f>AREA7!K585</f>
        <v>35765</v>
      </c>
      <c r="I16" s="81">
        <f>AREA7!L585</f>
        <v>36100</v>
      </c>
      <c r="J16" s="82">
        <f>AREA7!M585</f>
        <v>36495</v>
      </c>
    </row>
    <row r="17" spans="1:15" x14ac:dyDescent="0.25">
      <c r="A17" s="125" t="s">
        <v>17</v>
      </c>
      <c r="B17" s="79">
        <f>AREA8!E583</f>
        <v>-2.79</v>
      </c>
      <c r="C17" s="79">
        <f>AREA8!F583</f>
        <v>-2.99</v>
      </c>
      <c r="D17" s="79">
        <f>AREA8!G583</f>
        <v>-3.21</v>
      </c>
      <c r="E17" s="79">
        <f>AREA8!H583</f>
        <v>-3.11</v>
      </c>
      <c r="F17" s="79">
        <f>AREA8!I583</f>
        <v>-3.18</v>
      </c>
      <c r="G17" s="79">
        <f>AREA8!J583</f>
        <v>-2.3199999999999998</v>
      </c>
      <c r="H17" s="79">
        <f>AREA8!K583</f>
        <v>-2.2799999999999998</v>
      </c>
      <c r="I17" s="79">
        <f>AREA8!L583</f>
        <v>-2.29</v>
      </c>
      <c r="J17" s="80">
        <f>AREA8!M583</f>
        <v>-3.06</v>
      </c>
    </row>
    <row r="18" spans="1:15" ht="15.75" thickBot="1" x14ac:dyDescent="0.3">
      <c r="A18" s="126"/>
      <c r="B18" s="81">
        <f>AREA8!E585</f>
        <v>39052</v>
      </c>
      <c r="C18" s="81">
        <f>AREA8!F585</f>
        <v>38108</v>
      </c>
      <c r="D18" s="81">
        <f>AREA8!G585</f>
        <v>26724</v>
      </c>
      <c r="E18" s="81">
        <f>AREA8!H585</f>
        <v>26785</v>
      </c>
      <c r="F18" s="81">
        <f>AREA8!I585</f>
        <v>26908</v>
      </c>
      <c r="G18" s="81">
        <f>AREA8!J585</f>
        <v>26999</v>
      </c>
      <c r="H18" s="81">
        <f>AREA8!K585</f>
        <v>27150</v>
      </c>
      <c r="I18" s="81">
        <f>AREA8!L585</f>
        <v>39783</v>
      </c>
      <c r="J18" s="82">
        <f>AREA8!M585</f>
        <v>36495</v>
      </c>
    </row>
    <row r="19" spans="1:15" x14ac:dyDescent="0.25">
      <c r="A19" s="125" t="s">
        <v>18</v>
      </c>
      <c r="B19" s="79">
        <f>AREA9!E583</f>
        <v>-2.86</v>
      </c>
      <c r="C19" s="79">
        <f>AREA9!F583</f>
        <v>-3.03</v>
      </c>
      <c r="D19" s="83">
        <f>AREA9!G583</f>
        <v>-3.35</v>
      </c>
      <c r="E19" s="79">
        <f>AREA9!H583</f>
        <v>-3.17</v>
      </c>
      <c r="F19" s="79">
        <f>AREA9!I583</f>
        <v>-3.15</v>
      </c>
      <c r="G19" s="83">
        <f>AREA9!J583</f>
        <v>-2.86</v>
      </c>
      <c r="H19" s="83">
        <f>AREA9!K583</f>
        <v>-2.83</v>
      </c>
      <c r="I19" s="79">
        <f>AREA9!L583</f>
        <v>-2.38</v>
      </c>
      <c r="J19" s="80">
        <f>AREA9!M583</f>
        <v>-2.65</v>
      </c>
    </row>
    <row r="20" spans="1:15" ht="15.75" thickBot="1" x14ac:dyDescent="0.3">
      <c r="A20" s="126"/>
      <c r="B20" s="81">
        <f>AREA9!E585</f>
        <v>38047</v>
      </c>
      <c r="C20" s="81">
        <f>AREA9!F585</f>
        <v>38108</v>
      </c>
      <c r="D20" s="81">
        <f>AREA9!G585</f>
        <v>26724</v>
      </c>
      <c r="E20" s="81">
        <f>AREA9!H585</f>
        <v>26724</v>
      </c>
      <c r="F20" s="81">
        <f>AREA9!I585</f>
        <v>26908</v>
      </c>
      <c r="G20" s="81">
        <f>AREA9!J585</f>
        <v>27303</v>
      </c>
      <c r="H20" s="81">
        <f>AREA9!K585</f>
        <v>27150</v>
      </c>
      <c r="I20" s="81">
        <f>AREA9!L585</f>
        <v>39600</v>
      </c>
      <c r="J20" s="82">
        <f>AREA9!M585</f>
        <v>39814</v>
      </c>
    </row>
    <row r="21" spans="1:15" s="78" customFormat="1" ht="15.75" thickBot="1" x14ac:dyDescent="0.3">
      <c r="A21" s="72"/>
      <c r="B21" s="85"/>
      <c r="C21" s="85"/>
      <c r="D21" s="85"/>
      <c r="E21" s="85"/>
      <c r="F21" s="85"/>
      <c r="G21" s="85"/>
      <c r="H21" s="85"/>
      <c r="I21" s="85"/>
      <c r="J21" s="86"/>
      <c r="O21" s="30"/>
    </row>
    <row r="22" spans="1:15" ht="17.25" customHeight="1" thickBot="1" x14ac:dyDescent="0.3">
      <c r="A22" s="74" t="s">
        <v>70</v>
      </c>
      <c r="B22" s="87">
        <f>MIN(B7,B9,B11,B13,B15,B17,B19)</f>
        <v>-3.22</v>
      </c>
      <c r="C22" s="87">
        <f t="shared" ref="C22:J22" si="0">MIN(C7,C9,C11,C13,C15,C17,C19)</f>
        <v>-3.18</v>
      </c>
      <c r="D22" s="87">
        <f t="shared" si="0"/>
        <v>-3.35</v>
      </c>
      <c r="E22" s="87">
        <f t="shared" si="0"/>
        <v>-3.42</v>
      </c>
      <c r="F22" s="87">
        <f t="shared" si="0"/>
        <v>-3.28</v>
      </c>
      <c r="G22" s="87">
        <f t="shared" si="0"/>
        <v>-2.86</v>
      </c>
      <c r="H22" s="87">
        <f t="shared" si="0"/>
        <v>-2.83</v>
      </c>
      <c r="I22" s="87">
        <f t="shared" si="0"/>
        <v>-2.73</v>
      </c>
      <c r="J22" s="87">
        <f t="shared" si="0"/>
        <v>-3.23</v>
      </c>
    </row>
    <row r="23" spans="1:15" ht="85.5" customHeight="1" x14ac:dyDescent="0.25">
      <c r="B23" s="92"/>
      <c r="C23" s="92"/>
      <c r="D23" s="92"/>
      <c r="E23" s="92"/>
      <c r="F23" s="92"/>
      <c r="G23" s="92"/>
      <c r="H23" s="92"/>
      <c r="I23" s="92"/>
      <c r="J23" s="92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3" t="s">
        <v>1</v>
      </c>
      <c r="C25" s="93" t="s">
        <v>2</v>
      </c>
      <c r="D25" s="93" t="s">
        <v>3</v>
      </c>
      <c r="E25" s="93" t="s">
        <v>4</v>
      </c>
      <c r="F25" s="93" t="s">
        <v>5</v>
      </c>
      <c r="G25" s="93" t="s">
        <v>6</v>
      </c>
      <c r="H25" s="93" t="s">
        <v>7</v>
      </c>
      <c r="I25" s="93" t="s">
        <v>8</v>
      </c>
      <c r="J25" s="93" t="s">
        <v>9</v>
      </c>
    </row>
    <row r="26" spans="1:15" x14ac:dyDescent="0.25">
      <c r="A26" s="35" t="s">
        <v>12</v>
      </c>
      <c r="B26" s="79">
        <f>AREA1!E584</f>
        <v>2.74</v>
      </c>
      <c r="C26" s="79">
        <f>AREA1!F584</f>
        <v>2.5499999999999998</v>
      </c>
      <c r="D26" s="79">
        <f>AREA1!G584</f>
        <v>2.59</v>
      </c>
      <c r="E26" s="79">
        <f>AREA1!H584</f>
        <v>2.39</v>
      </c>
      <c r="F26" s="79">
        <f>AREA1!I584</f>
        <v>2.57</v>
      </c>
      <c r="G26" s="79">
        <f>AREA1!J584</f>
        <v>2.58</v>
      </c>
      <c r="H26" s="79">
        <f>AREA1!K584</f>
        <v>2.0299999999999998</v>
      </c>
      <c r="I26" s="79">
        <f>AREA1!L584</f>
        <v>2.62</v>
      </c>
      <c r="J26" s="79">
        <f>AREA1!M584</f>
        <v>2.2400000000000002</v>
      </c>
    </row>
    <row r="27" spans="1:15" x14ac:dyDescent="0.25">
      <c r="A27" s="33" t="s">
        <v>13</v>
      </c>
      <c r="B27" s="88">
        <f>AREA2!E584</f>
        <v>2.75</v>
      </c>
      <c r="C27" s="88">
        <f>AREA2!F584</f>
        <v>2.5099999999999998</v>
      </c>
      <c r="D27" s="88">
        <f>AREA2!G584</f>
        <v>2.56</v>
      </c>
      <c r="E27" s="88">
        <f>AREA2!H584</f>
        <v>2.11</v>
      </c>
      <c r="F27" s="88">
        <f>AREA2!I584</f>
        <v>2.66</v>
      </c>
      <c r="G27" s="88">
        <f>AREA2!J584</f>
        <v>2.4500000000000002</v>
      </c>
      <c r="H27" s="88">
        <f>AREA2!K584</f>
        <v>2.15</v>
      </c>
      <c r="I27" s="88">
        <f>AREA2!L584</f>
        <v>2.73</v>
      </c>
      <c r="J27" s="88">
        <f>AREA2!M584</f>
        <v>2.4</v>
      </c>
    </row>
    <row r="28" spans="1:15" x14ac:dyDescent="0.25">
      <c r="A28" s="33" t="s">
        <v>14</v>
      </c>
      <c r="B28" s="88">
        <f>AREA3!E584</f>
        <v>2.7</v>
      </c>
      <c r="C28" s="88">
        <f>AREA3!F584</f>
        <v>3.07</v>
      </c>
      <c r="D28" s="88">
        <f>AREA3!G584</f>
        <v>3.16</v>
      </c>
      <c r="E28" s="88">
        <f>AREA3!H584</f>
        <v>2.58</v>
      </c>
      <c r="F28" s="88">
        <f>AREA3!I584</f>
        <v>2.09</v>
      </c>
      <c r="G28" s="88">
        <f>AREA3!J584</f>
        <v>2.14</v>
      </c>
      <c r="H28" s="88">
        <f>AREA3!K584</f>
        <v>2.34</v>
      </c>
      <c r="I28" s="88">
        <f>AREA3!L584</f>
        <v>2.38</v>
      </c>
      <c r="J28" s="88">
        <f>AREA3!M584</f>
        <v>1.95</v>
      </c>
    </row>
    <row r="29" spans="1:15" x14ac:dyDescent="0.25">
      <c r="A29" s="33" t="s">
        <v>15</v>
      </c>
      <c r="B29" s="88">
        <f>AREA6!E584</f>
        <v>2.83</v>
      </c>
      <c r="C29" s="88">
        <f>AREA6!F584</f>
        <v>2.68</v>
      </c>
      <c r="D29" s="88">
        <f>AREA6!G584</f>
        <v>2.82</v>
      </c>
      <c r="E29" s="88">
        <f>AREA6!H584</f>
        <v>2.52</v>
      </c>
      <c r="F29" s="88">
        <f>AREA6!I584</f>
        <v>2.4300000000000002</v>
      </c>
      <c r="G29" s="88">
        <f>AREA6!J584</f>
        <v>2.34</v>
      </c>
      <c r="H29" s="88">
        <f>AREA6!K584</f>
        <v>2.56</v>
      </c>
      <c r="I29" s="88">
        <f>AREA6!L584</f>
        <v>2.89</v>
      </c>
      <c r="J29" s="88">
        <f>AREA6!M584</f>
        <v>2.59</v>
      </c>
    </row>
    <row r="30" spans="1:15" x14ac:dyDescent="0.25">
      <c r="A30" s="33" t="s">
        <v>16</v>
      </c>
      <c r="B30" s="88">
        <f>AREA7!E584</f>
        <v>3.12</v>
      </c>
      <c r="C30" s="88">
        <f>AREA7!F584</f>
        <v>2.5</v>
      </c>
      <c r="D30" s="88">
        <f>AREA7!G584</f>
        <v>2.57</v>
      </c>
      <c r="E30" s="88">
        <f>AREA7!H584</f>
        <v>2.71</v>
      </c>
      <c r="F30" s="88">
        <f>AREA7!I584</f>
        <v>2.65</v>
      </c>
      <c r="G30" s="88">
        <f>AREA7!J584</f>
        <v>2.3199999999999998</v>
      </c>
      <c r="H30" s="88">
        <f>AREA7!K584</f>
        <v>1.89</v>
      </c>
      <c r="I30" s="88">
        <f>AREA7!L584</f>
        <v>2.19</v>
      </c>
      <c r="J30" s="88">
        <f>AREA7!M584</f>
        <v>1.91</v>
      </c>
    </row>
    <row r="31" spans="1:15" x14ac:dyDescent="0.25">
      <c r="A31" s="33" t="s">
        <v>17</v>
      </c>
      <c r="B31" s="88">
        <f>AREA8!E584</f>
        <v>3.19</v>
      </c>
      <c r="C31" s="88">
        <f>AREA8!F584</f>
        <v>2.89</v>
      </c>
      <c r="D31" s="88">
        <f>AREA8!G584</f>
        <v>3</v>
      </c>
      <c r="E31" s="88">
        <f>AREA8!H584</f>
        <v>2.68</v>
      </c>
      <c r="F31" s="88">
        <f>AREA8!I584</f>
        <v>2.25</v>
      </c>
      <c r="G31" s="88">
        <f>AREA8!J584</f>
        <v>1.92</v>
      </c>
      <c r="H31" s="88">
        <f>AREA8!K584</f>
        <v>2.36</v>
      </c>
      <c r="I31" s="88">
        <f>AREA8!L584</f>
        <v>2.2999999999999998</v>
      </c>
      <c r="J31" s="88">
        <f>AREA8!M584</f>
        <v>2</v>
      </c>
    </row>
    <row r="32" spans="1:15" ht="15.75" thickBot="1" x14ac:dyDescent="0.3">
      <c r="A32" s="71" t="s">
        <v>18</v>
      </c>
      <c r="B32" s="89">
        <f>AREA9!E584</f>
        <v>2.91</v>
      </c>
      <c r="C32" s="89">
        <f>AREA9!F584</f>
        <v>2.68</v>
      </c>
      <c r="D32" s="89">
        <f>AREA9!G584</f>
        <v>2.85</v>
      </c>
      <c r="E32" s="89">
        <f>AREA9!H584</f>
        <v>2.37</v>
      </c>
      <c r="F32" s="89">
        <f>AREA9!I584</f>
        <v>2.31</v>
      </c>
      <c r="G32" s="89">
        <f>AREA9!J584</f>
        <v>2.37</v>
      </c>
      <c r="H32" s="89">
        <f>AREA9!K584</f>
        <v>2.0299999999999998</v>
      </c>
      <c r="I32" s="89">
        <f>AREA9!L584</f>
        <v>2.5499999999999998</v>
      </c>
      <c r="J32" s="89">
        <f>AREA9!M584</f>
        <v>2.0499999999999998</v>
      </c>
    </row>
    <row r="33" spans="1:16" ht="17.25" customHeight="1" thickBot="1" x14ac:dyDescent="0.3">
      <c r="A33" s="73" t="s">
        <v>72</v>
      </c>
      <c r="B33" s="90">
        <f>MAX(B26:B32)</f>
        <v>3.19</v>
      </c>
      <c r="C33" s="90">
        <f t="shared" ref="C33:J33" si="1">MAX(C26:C32)</f>
        <v>3.07</v>
      </c>
      <c r="D33" s="90">
        <f t="shared" si="1"/>
        <v>3.16</v>
      </c>
      <c r="E33" s="90">
        <f t="shared" si="1"/>
        <v>2.71</v>
      </c>
      <c r="F33" s="90">
        <f t="shared" si="1"/>
        <v>2.66</v>
      </c>
      <c r="G33" s="90">
        <f t="shared" si="1"/>
        <v>2.58</v>
      </c>
      <c r="H33" s="90">
        <f t="shared" si="1"/>
        <v>2.56</v>
      </c>
      <c r="I33" s="90">
        <f t="shared" si="1"/>
        <v>2.89</v>
      </c>
      <c r="J33" s="91">
        <f t="shared" si="1"/>
        <v>2.59</v>
      </c>
    </row>
    <row r="36" spans="1:16" x14ac:dyDescent="0.25">
      <c r="P36" s="78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P585" sqref="P585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2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58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5">
        <v>1.1000000000000001</v>
      </c>
      <c r="F575" s="95">
        <v>0.65</v>
      </c>
      <c r="G575" s="95">
        <v>0.53</v>
      </c>
      <c r="H575" s="95">
        <v>-0.05</v>
      </c>
      <c r="I575" s="95">
        <v>-0.06</v>
      </c>
      <c r="J575" s="95">
        <v>-0.11</v>
      </c>
      <c r="K575" s="95">
        <v>-0.95</v>
      </c>
      <c r="L575" s="95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5">
        <v>0.16</v>
      </c>
      <c r="F576" s="95">
        <v>1.55</v>
      </c>
      <c r="G576" s="95">
        <v>-0.31</v>
      </c>
      <c r="H576" s="95">
        <v>-0.13</v>
      </c>
      <c r="I576" s="95">
        <v>-0.06</v>
      </c>
      <c r="J576" s="95">
        <v>-0.11</v>
      </c>
      <c r="K576" s="95">
        <v>-0.95</v>
      </c>
      <c r="L576" s="95">
        <v>-0.39</v>
      </c>
      <c r="M576" s="95">
        <v>-1.23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7"/>
        <v>43313</v>
      </c>
      <c r="E577" s="95">
        <v>0.26</v>
      </c>
      <c r="F577" s="95">
        <v>0.69</v>
      </c>
      <c r="G577" s="95">
        <v>-0.06</v>
      </c>
      <c r="H577" s="95">
        <v>-0.13</v>
      </c>
      <c r="I577" s="95">
        <v>-0.11</v>
      </c>
      <c r="J577" s="95">
        <v>-0.11</v>
      </c>
      <c r="K577" s="95">
        <v>-0.96</v>
      </c>
      <c r="L577" s="95">
        <v>-0.4</v>
      </c>
      <c r="M577" s="95">
        <v>-1.23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7"/>
        <v>43344</v>
      </c>
      <c r="E578" s="95">
        <v>1</v>
      </c>
      <c r="F578" s="95">
        <v>0.61</v>
      </c>
      <c r="G578" s="95">
        <v>0.68</v>
      </c>
      <c r="H578" s="95">
        <v>0.56000000000000005</v>
      </c>
      <c r="I578" s="95">
        <v>-0.03</v>
      </c>
      <c r="J578" s="95">
        <v>-0.1</v>
      </c>
      <c r="K578" s="95">
        <v>-0.98</v>
      </c>
      <c r="L578" s="95">
        <v>-0.32</v>
      </c>
      <c r="M578" s="95">
        <v>-1.18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7"/>
        <v>43374</v>
      </c>
      <c r="E579" s="95">
        <v>1.36</v>
      </c>
      <c r="F579" s="95">
        <v>1.35</v>
      </c>
      <c r="G579" s="95">
        <v>1.82</v>
      </c>
      <c r="H579" s="95">
        <v>0.28999999999999998</v>
      </c>
      <c r="I579" s="95">
        <v>0.22</v>
      </c>
      <c r="J579" s="95">
        <v>0.19</v>
      </c>
      <c r="K579" s="95">
        <v>-0.79</v>
      </c>
      <c r="L579" s="95">
        <v>-0.22</v>
      </c>
      <c r="M579" s="95">
        <v>-0.99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7"/>
        <v>43405</v>
      </c>
      <c r="E580" s="95">
        <v>-0.25</v>
      </c>
      <c r="F580" s="95">
        <v>0.73</v>
      </c>
      <c r="G580" s="95">
        <v>0.78</v>
      </c>
      <c r="H580" s="95">
        <v>0.35</v>
      </c>
      <c r="I580" s="95">
        <v>0.11</v>
      </c>
      <c r="J580" s="95">
        <v>0.19</v>
      </c>
      <c r="K580" s="95">
        <v>-0.65</v>
      </c>
      <c r="L580" s="95">
        <v>-0.34</v>
      </c>
      <c r="M580" s="95">
        <v>-0.84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7"/>
        <v>43435</v>
      </c>
      <c r="E581" s="95">
        <v>1.1399999999999999</v>
      </c>
      <c r="F581" s="95">
        <v>1.25</v>
      </c>
      <c r="G581" s="95">
        <v>1.26</v>
      </c>
      <c r="H581" s="95">
        <v>1.32</v>
      </c>
      <c r="I581" s="95">
        <v>1.1000000000000001</v>
      </c>
      <c r="J581" s="95">
        <v>0.15</v>
      </c>
      <c r="K581" s="95">
        <v>0.09</v>
      </c>
      <c r="L581" s="95">
        <v>7.0000000000000007E-2</v>
      </c>
      <c r="M581" s="95">
        <v>-0.35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7"/>
        <v>43466</v>
      </c>
      <c r="E582" s="95">
        <v>1.55</v>
      </c>
      <c r="F582" s="95">
        <v>1.54</v>
      </c>
      <c r="G582" s="95">
        <v>1.84</v>
      </c>
      <c r="H582" s="95">
        <v>2.0499999999999998</v>
      </c>
      <c r="I582" s="95">
        <v>1.3</v>
      </c>
      <c r="J582" s="95">
        <v>0.64</v>
      </c>
      <c r="K582" s="95">
        <v>0.53</v>
      </c>
      <c r="L582" s="95">
        <v>0.32</v>
      </c>
      <c r="M582" s="97">
        <v>0.27</v>
      </c>
      <c r="N582" s="64">
        <f t="shared" si="20"/>
        <v>43466</v>
      </c>
    </row>
    <row r="583" spans="1:14" x14ac:dyDescent="0.25">
      <c r="A583" t="s">
        <v>28</v>
      </c>
      <c r="B583" s="101" t="s">
        <v>25</v>
      </c>
      <c r="C583" s="102"/>
      <c r="D583" s="102"/>
      <c r="E583" s="66">
        <f>MIN(E3:E582)</f>
        <v>-3.1</v>
      </c>
      <c r="F583" s="66">
        <f t="shared" ref="F583:M583" si="28">MIN(F3:F582)</f>
        <v>-3.18</v>
      </c>
      <c r="G583" s="66">
        <f t="shared" si="28"/>
        <v>-3.11</v>
      </c>
      <c r="H583" s="66">
        <f t="shared" si="28"/>
        <v>-2.93</v>
      </c>
      <c r="I583" s="66">
        <f t="shared" si="28"/>
        <v>-2.84</v>
      </c>
      <c r="J583" s="66">
        <f t="shared" si="28"/>
        <v>-2.6</v>
      </c>
      <c r="K583" s="66">
        <f t="shared" si="28"/>
        <v>-2.67</v>
      </c>
      <c r="L583" s="66">
        <f t="shared" si="28"/>
        <v>-2.23</v>
      </c>
      <c r="M583" s="67">
        <f t="shared" si="28"/>
        <v>-2.16</v>
      </c>
    </row>
    <row r="584" spans="1:14" x14ac:dyDescent="0.25">
      <c r="A584" t="s">
        <v>28</v>
      </c>
      <c r="B584" s="103" t="s">
        <v>26</v>
      </c>
      <c r="C584" s="104"/>
      <c r="D584" s="104"/>
      <c r="E584" s="65">
        <f>MAX(E3:E582)</f>
        <v>2.75</v>
      </c>
      <c r="F584" s="65">
        <f t="shared" ref="F584:M584" si="29">MAX(F3:F582)</f>
        <v>2.5099999999999998</v>
      </c>
      <c r="G584" s="65">
        <f t="shared" si="29"/>
        <v>2.56</v>
      </c>
      <c r="H584" s="65">
        <f t="shared" si="29"/>
        <v>2.11</v>
      </c>
      <c r="I584" s="65">
        <f t="shared" si="29"/>
        <v>2.66</v>
      </c>
      <c r="J584" s="65">
        <f t="shared" si="29"/>
        <v>2.4500000000000002</v>
      </c>
      <c r="K584" s="65">
        <f t="shared" si="29"/>
        <v>2.15</v>
      </c>
      <c r="L584" s="65">
        <f t="shared" si="29"/>
        <v>2.73</v>
      </c>
      <c r="M584" s="68">
        <f t="shared" si="29"/>
        <v>2.4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33117</v>
      </c>
      <c r="H585" s="69">
        <f>VLOOKUP(H583,$H$3:$N$1056,7,FALSE)</f>
        <v>40483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27334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P585" sqref="P585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8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5">
        <v>1.35</v>
      </c>
      <c r="F575" s="95">
        <v>1.55</v>
      </c>
      <c r="G575" s="95">
        <v>0.88</v>
      </c>
      <c r="H575" s="95">
        <v>0.04</v>
      </c>
      <c r="I575" s="95">
        <v>-0.04</v>
      </c>
      <c r="J575" s="95">
        <v>-0.43</v>
      </c>
      <c r="K575" s="95">
        <v>-1.38</v>
      </c>
      <c r="L575" s="95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5">
        <v>-0.1</v>
      </c>
      <c r="F576" s="95">
        <v>1.96</v>
      </c>
      <c r="G576" s="95">
        <v>0.51</v>
      </c>
      <c r="H576" s="95">
        <v>0.09</v>
      </c>
      <c r="I576" s="95">
        <v>-0.03</v>
      </c>
      <c r="J576" s="95">
        <v>-0.42</v>
      </c>
      <c r="K576" s="95">
        <v>-1.37</v>
      </c>
      <c r="L576" s="95">
        <v>-0.74</v>
      </c>
      <c r="M576" s="95">
        <v>-1.49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3"/>
        <v>43313</v>
      </c>
      <c r="E577" s="95">
        <v>-0.01</v>
      </c>
      <c r="F577" s="95">
        <v>0.86</v>
      </c>
      <c r="G577" s="95">
        <v>0.81</v>
      </c>
      <c r="H577" s="95">
        <v>0.18</v>
      </c>
      <c r="I577" s="95">
        <v>-0.04</v>
      </c>
      <c r="J577" s="95">
        <v>-0.41</v>
      </c>
      <c r="K577" s="95">
        <v>-1.37</v>
      </c>
      <c r="L577" s="95">
        <v>-0.78</v>
      </c>
      <c r="M577" s="95">
        <v>-1.5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3"/>
        <v>43344</v>
      </c>
      <c r="E578" s="95">
        <v>1.65</v>
      </c>
      <c r="F578" s="95">
        <v>0.97</v>
      </c>
      <c r="G578" s="95">
        <v>1.64</v>
      </c>
      <c r="H578" s="95">
        <v>0.97</v>
      </c>
      <c r="I578" s="95">
        <v>0.14000000000000001</v>
      </c>
      <c r="J578" s="95">
        <v>-0.35</v>
      </c>
      <c r="K578" s="95">
        <v>-1.27</v>
      </c>
      <c r="L578" s="95">
        <v>-0.71</v>
      </c>
      <c r="M578" s="95">
        <v>-1.45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3"/>
        <v>43374</v>
      </c>
      <c r="E579" s="95">
        <v>2.31</v>
      </c>
      <c r="F579" s="95">
        <v>2.37</v>
      </c>
      <c r="G579" s="95">
        <v>2.86</v>
      </c>
      <c r="H579" s="95">
        <v>1.55</v>
      </c>
      <c r="I579" s="95">
        <v>0.92</v>
      </c>
      <c r="J579" s="95">
        <v>0.24</v>
      </c>
      <c r="K579" s="95">
        <v>-0.92</v>
      </c>
      <c r="L579" s="95">
        <v>-0.41</v>
      </c>
      <c r="M579" s="95">
        <v>-0.86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3"/>
        <v>43405</v>
      </c>
      <c r="E580" s="95">
        <v>-0.25</v>
      </c>
      <c r="F580" s="95">
        <v>1.59</v>
      </c>
      <c r="G580" s="95">
        <v>1.77</v>
      </c>
      <c r="H580" s="95">
        <v>1.65</v>
      </c>
      <c r="I580" s="95">
        <v>0.87</v>
      </c>
      <c r="J580" s="95">
        <v>0.25</v>
      </c>
      <c r="K580" s="95">
        <v>-0.69</v>
      </c>
      <c r="L580" s="95">
        <v>-0.32</v>
      </c>
      <c r="M580" s="95">
        <v>-0.83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3"/>
        <v>43435</v>
      </c>
      <c r="E581" s="95">
        <v>0.86</v>
      </c>
      <c r="F581" s="95">
        <v>1.44</v>
      </c>
      <c r="G581" s="95">
        <v>1.48</v>
      </c>
      <c r="H581" s="95">
        <v>1.87</v>
      </c>
      <c r="I581" s="95">
        <v>1.52</v>
      </c>
      <c r="J581" s="95">
        <v>0.14000000000000001</v>
      </c>
      <c r="K581" s="95">
        <v>-0.18</v>
      </c>
      <c r="L581" s="95">
        <v>-0.12</v>
      </c>
      <c r="M581" s="95">
        <v>-0.55000000000000004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3"/>
        <v>43466</v>
      </c>
      <c r="E582" s="95">
        <v>1.63</v>
      </c>
      <c r="F582" s="95">
        <v>1.35</v>
      </c>
      <c r="G582" s="95">
        <v>2.08</v>
      </c>
      <c r="H582" s="95">
        <v>2.58</v>
      </c>
      <c r="I582" s="95">
        <v>1.84</v>
      </c>
      <c r="J582" s="95">
        <v>0.84</v>
      </c>
      <c r="K582" s="95">
        <v>0.38</v>
      </c>
      <c r="L582" s="95">
        <v>0.15</v>
      </c>
      <c r="M582" s="97">
        <v>0.26</v>
      </c>
      <c r="N582" s="64">
        <f t="shared" si="20"/>
        <v>43466</v>
      </c>
    </row>
    <row r="583" spans="1:14" x14ac:dyDescent="0.25">
      <c r="A583" t="s">
        <v>29</v>
      </c>
      <c r="B583" s="101" t="s">
        <v>25</v>
      </c>
      <c r="C583" s="102"/>
      <c r="D583" s="102"/>
      <c r="E583" s="66">
        <f>MIN(E3:E582)</f>
        <v>-3.22</v>
      </c>
      <c r="F583" s="66">
        <f t="shared" ref="F583:M583" si="24">MIN(F3:F582)</f>
        <v>-2.62</v>
      </c>
      <c r="G583" s="66">
        <f t="shared" si="24"/>
        <v>-3.1</v>
      </c>
      <c r="H583" s="66">
        <f t="shared" si="24"/>
        <v>-3.18</v>
      </c>
      <c r="I583" s="66">
        <f t="shared" si="24"/>
        <v>-3.27</v>
      </c>
      <c r="J583" s="66">
        <f t="shared" si="24"/>
        <v>-2.75</v>
      </c>
      <c r="K583" s="66">
        <f t="shared" si="24"/>
        <v>-2.29</v>
      </c>
      <c r="L583" s="66">
        <f t="shared" si="24"/>
        <v>-2.54</v>
      </c>
      <c r="M583" s="67">
        <f t="shared" si="24"/>
        <v>-3.21</v>
      </c>
    </row>
    <row r="584" spans="1:14" x14ac:dyDescent="0.25">
      <c r="A584" t="s">
        <v>29</v>
      </c>
      <c r="B584" s="103" t="s">
        <v>26</v>
      </c>
      <c r="C584" s="104"/>
      <c r="D584" s="104"/>
      <c r="E584" s="65">
        <f>MAX(E3:E582)</f>
        <v>2.7</v>
      </c>
      <c r="F584" s="65">
        <f t="shared" ref="F584:M584" si="25">MAX(F3:F582)</f>
        <v>3.07</v>
      </c>
      <c r="G584" s="65">
        <f t="shared" si="25"/>
        <v>3.16</v>
      </c>
      <c r="H584" s="65">
        <f t="shared" si="25"/>
        <v>2.58</v>
      </c>
      <c r="I584" s="65">
        <f t="shared" si="25"/>
        <v>2.09</v>
      </c>
      <c r="J584" s="65">
        <f t="shared" si="25"/>
        <v>2.14</v>
      </c>
      <c r="K584" s="65">
        <f t="shared" si="25"/>
        <v>2.34</v>
      </c>
      <c r="L584" s="65">
        <f t="shared" si="25"/>
        <v>2.38</v>
      </c>
      <c r="M584" s="68">
        <f t="shared" si="25"/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26816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35827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8" workbookViewId="0">
      <selection activeCell="P585" sqref="P585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1.6</v>
      </c>
      <c r="F575" s="95">
        <v>1.21</v>
      </c>
      <c r="G575" s="95">
        <v>0.11</v>
      </c>
      <c r="H575" s="95">
        <v>-0.32</v>
      </c>
      <c r="I575" s="95">
        <v>-0.42</v>
      </c>
      <c r="J575" s="95">
        <v>-0.83</v>
      </c>
      <c r="K575" s="95">
        <v>-1.57</v>
      </c>
      <c r="L575" s="95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0.05</v>
      </c>
      <c r="F576" s="95">
        <v>1.34</v>
      </c>
      <c r="G576" s="95">
        <v>-0.28000000000000003</v>
      </c>
      <c r="H576" s="95">
        <v>-0.38</v>
      </c>
      <c r="I576" s="95">
        <v>-0.39</v>
      </c>
      <c r="J576" s="95">
        <v>-0.79</v>
      </c>
      <c r="K576" s="95">
        <v>-1.53</v>
      </c>
      <c r="L576" s="95">
        <v>-0.81</v>
      </c>
      <c r="M576" s="95">
        <v>-1.43</v>
      </c>
      <c r="N576" s="64">
        <f t="shared" si="17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0.68</v>
      </c>
      <c r="F577" s="95">
        <v>1.37</v>
      </c>
      <c r="G577" s="95">
        <v>0.37</v>
      </c>
      <c r="H577" s="95">
        <v>-0.45</v>
      </c>
      <c r="I577" s="95">
        <v>-0.34</v>
      </c>
      <c r="J577" s="95">
        <v>-0.73</v>
      </c>
      <c r="K577" s="95">
        <v>-1.5</v>
      </c>
      <c r="L577" s="95">
        <v>-0.79</v>
      </c>
      <c r="M577" s="95">
        <v>-1.4</v>
      </c>
      <c r="N577" s="64">
        <f t="shared" si="17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0.95</v>
      </c>
      <c r="F578" s="95">
        <v>0.67</v>
      </c>
      <c r="G578" s="95">
        <v>1.21</v>
      </c>
      <c r="H578" s="95">
        <v>0.18</v>
      </c>
      <c r="I578" s="95">
        <v>-0.26</v>
      </c>
      <c r="J578" s="95">
        <v>-0.73</v>
      </c>
      <c r="K578" s="95">
        <v>-1.49</v>
      </c>
      <c r="L578" s="95">
        <v>-0.83</v>
      </c>
      <c r="M578" s="95">
        <v>-1.4</v>
      </c>
      <c r="N578" s="64">
        <f t="shared" si="17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1.22</v>
      </c>
      <c r="F579" s="95">
        <v>1.28</v>
      </c>
      <c r="G579" s="95">
        <v>1.78</v>
      </c>
      <c r="H579" s="95">
        <v>0.28000000000000003</v>
      </c>
      <c r="I579" s="95">
        <v>-0.03</v>
      </c>
      <c r="J579" s="95">
        <v>-0.48</v>
      </c>
      <c r="K579" s="95">
        <v>-1.48</v>
      </c>
      <c r="L579" s="95">
        <v>-0.87</v>
      </c>
      <c r="M579" s="95">
        <v>-1.1499999999999999</v>
      </c>
      <c r="N579" s="64">
        <f t="shared" si="17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0.27</v>
      </c>
      <c r="F580" s="95">
        <v>0.8</v>
      </c>
      <c r="G580" s="95">
        <v>1.18</v>
      </c>
      <c r="H580" s="95">
        <v>0.72</v>
      </c>
      <c r="I580" s="95">
        <v>-0.08</v>
      </c>
      <c r="J580" s="95">
        <v>-0.35</v>
      </c>
      <c r="K580" s="95">
        <v>-1.1499999999999999</v>
      </c>
      <c r="L580" s="95">
        <v>-0.66</v>
      </c>
      <c r="M580" s="95">
        <v>-0.97</v>
      </c>
      <c r="N580" s="64">
        <f t="shared" ref="N580:N582" si="26">D580</f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</v>
      </c>
      <c r="F581" s="95">
        <v>1.07</v>
      </c>
      <c r="G581" s="95">
        <v>1.1100000000000001</v>
      </c>
      <c r="H581" s="95">
        <v>1.4</v>
      </c>
      <c r="I581" s="95">
        <v>0.8</v>
      </c>
      <c r="J581" s="95">
        <v>-0.38</v>
      </c>
      <c r="K581" s="95">
        <v>-0.79</v>
      </c>
      <c r="L581" s="95">
        <v>-0.69</v>
      </c>
      <c r="M581" s="95">
        <v>-0.71</v>
      </c>
      <c r="N581" s="64">
        <f t="shared" si="26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1.24</v>
      </c>
      <c r="F582" s="95">
        <v>1.22</v>
      </c>
      <c r="G582" s="95">
        <v>1.49</v>
      </c>
      <c r="H582" s="95">
        <v>1.82</v>
      </c>
      <c r="I582" s="95">
        <v>1.04</v>
      </c>
      <c r="J582" s="95">
        <v>0.19</v>
      </c>
      <c r="K582" s="95">
        <v>-0.22</v>
      </c>
      <c r="L582" s="95">
        <v>-0.56000000000000005</v>
      </c>
      <c r="M582" s="97">
        <v>-0.08</v>
      </c>
      <c r="N582" s="64">
        <f t="shared" si="26"/>
        <v>43466</v>
      </c>
    </row>
    <row r="583" spans="1:14" x14ac:dyDescent="0.25">
      <c r="A583" t="s">
        <v>30</v>
      </c>
      <c r="B583" s="101" t="s">
        <v>25</v>
      </c>
      <c r="C583" s="102"/>
      <c r="D583" s="102"/>
      <c r="E583" s="66">
        <f>MIN(E3:E582)</f>
        <v>-2.56</v>
      </c>
      <c r="F583" s="66">
        <f t="shared" ref="F583:L583" si="27">MIN(F3:F582)</f>
        <v>-2.85</v>
      </c>
      <c r="G583" s="66">
        <f t="shared" si="27"/>
        <v>-3.27</v>
      </c>
      <c r="H583" s="66">
        <f t="shared" si="27"/>
        <v>-3.42</v>
      </c>
      <c r="I583" s="66">
        <f t="shared" si="27"/>
        <v>-3.28</v>
      </c>
      <c r="J583" s="66">
        <f t="shared" si="27"/>
        <v>-2.36</v>
      </c>
      <c r="K583" s="66">
        <f t="shared" si="27"/>
        <v>-2.04</v>
      </c>
      <c r="L583" s="66">
        <f t="shared" si="27"/>
        <v>-2.2200000000000002</v>
      </c>
      <c r="M583" s="67">
        <f>MIN(M3:M582)</f>
        <v>-2.92</v>
      </c>
    </row>
    <row r="584" spans="1:14" x14ac:dyDescent="0.25">
      <c r="A584" t="s">
        <v>30</v>
      </c>
      <c r="B584" s="103" t="s">
        <v>26</v>
      </c>
      <c r="C584" s="104"/>
      <c r="D584" s="104"/>
      <c r="E584" s="65">
        <f>MAX(E3:E582)</f>
        <v>2.83</v>
      </c>
      <c r="F584" s="65">
        <f t="shared" ref="F584:M584" si="28">MAX(F3:F582)</f>
        <v>2.68</v>
      </c>
      <c r="G584" s="65">
        <f t="shared" si="28"/>
        <v>2.82</v>
      </c>
      <c r="H584" s="65">
        <f t="shared" si="28"/>
        <v>2.52</v>
      </c>
      <c r="I584" s="65">
        <f t="shared" si="28"/>
        <v>2.4300000000000002</v>
      </c>
      <c r="J584" s="65">
        <f t="shared" si="28"/>
        <v>2.34</v>
      </c>
      <c r="K584" s="65">
        <f t="shared" si="28"/>
        <v>2.56</v>
      </c>
      <c r="L584" s="65">
        <f t="shared" si="28"/>
        <v>2.89</v>
      </c>
      <c r="M584" s="68">
        <f t="shared" si="28"/>
        <v>2.59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43160</v>
      </c>
      <c r="L585" s="69">
        <f>VLOOKUP(L583,$L$3:$N$1056,3,FALSE)</f>
        <v>36130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1" workbookViewId="0">
      <selection activeCell="P585" sqref="P585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0.34</v>
      </c>
      <c r="F575" s="95">
        <v>-1.71</v>
      </c>
      <c r="G575" s="95">
        <v>-0.9</v>
      </c>
      <c r="H575" s="95">
        <v>-0.97</v>
      </c>
      <c r="I575" s="95">
        <v>-0.98</v>
      </c>
      <c r="J575" s="95">
        <v>-1.1599999999999999</v>
      </c>
      <c r="K575" s="95">
        <v>-2.21</v>
      </c>
      <c r="L575" s="95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5">
        <v>-0.28999999999999998</v>
      </c>
      <c r="G576" s="95">
        <v>-1.83</v>
      </c>
      <c r="H576" s="95">
        <v>-0.92</v>
      </c>
      <c r="I576" s="95">
        <v>-0.98</v>
      </c>
      <c r="J576" s="95">
        <v>-1.1599999999999999</v>
      </c>
      <c r="K576" s="95">
        <v>-2.2000000000000002</v>
      </c>
      <c r="L576" s="95">
        <v>-1.91</v>
      </c>
      <c r="M576" s="95">
        <v>-2.62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5">
        <v>0.23</v>
      </c>
      <c r="G577" s="95">
        <v>-2.3199999999999998</v>
      </c>
      <c r="H577" s="95">
        <v>-1.69</v>
      </c>
      <c r="I577" s="95">
        <v>-0.97</v>
      </c>
      <c r="J577" s="95">
        <v>-1.1599999999999999</v>
      </c>
      <c r="K577" s="95">
        <v>-2.2000000000000002</v>
      </c>
      <c r="L577" s="95">
        <v>-1.91</v>
      </c>
      <c r="M577" s="95">
        <v>-2.62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0.26</v>
      </c>
      <c r="F578" s="95">
        <v>0.1</v>
      </c>
      <c r="G578" s="95">
        <v>-1.76</v>
      </c>
      <c r="H578" s="95">
        <v>-0.96</v>
      </c>
      <c r="I578" s="95">
        <v>-1.02</v>
      </c>
      <c r="J578" s="95">
        <v>-1.24</v>
      </c>
      <c r="K578" s="95">
        <v>-2.1800000000000002</v>
      </c>
      <c r="L578" s="95">
        <v>-1.93</v>
      </c>
      <c r="M578" s="95">
        <v>-2.64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0.27</v>
      </c>
      <c r="F579" s="95">
        <v>0.15</v>
      </c>
      <c r="G579" s="95">
        <v>-0.19</v>
      </c>
      <c r="H579" s="95">
        <v>-1.72</v>
      </c>
      <c r="I579" s="95">
        <v>-0.95</v>
      </c>
      <c r="J579" s="95">
        <v>-1.27</v>
      </c>
      <c r="K579" s="95">
        <v>-2.17</v>
      </c>
      <c r="L579" s="95">
        <v>-1.95</v>
      </c>
      <c r="M579" s="95">
        <v>-2.5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0.18</v>
      </c>
      <c r="F580" s="95">
        <v>0.1</v>
      </c>
      <c r="G580" s="95">
        <v>0.05</v>
      </c>
      <c r="H580" s="95">
        <v>-1.02</v>
      </c>
      <c r="I580" s="95">
        <v>-1.54</v>
      </c>
      <c r="J580" s="95">
        <v>-1.03</v>
      </c>
      <c r="K580" s="95">
        <v>-1.85</v>
      </c>
      <c r="L580" s="95">
        <v>-1.87</v>
      </c>
      <c r="M580" s="95">
        <v>-2.2599999999999998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0.96</v>
      </c>
      <c r="F581" s="95">
        <v>0.76</v>
      </c>
      <c r="G581" s="95">
        <v>0.72</v>
      </c>
      <c r="H581" s="95">
        <v>0.41</v>
      </c>
      <c r="I581" s="95">
        <v>-0.01</v>
      </c>
      <c r="J581" s="95">
        <v>-0.91</v>
      </c>
      <c r="K581" s="95">
        <v>-1.48</v>
      </c>
      <c r="L581" s="95">
        <v>-1.58</v>
      </c>
      <c r="M581" s="95">
        <v>-1.9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0.4</v>
      </c>
      <c r="F582" s="95">
        <v>0.75</v>
      </c>
      <c r="G582" s="95">
        <v>0.71</v>
      </c>
      <c r="H582" s="95">
        <v>0.62</v>
      </c>
      <c r="I582" s="95">
        <v>-0.05</v>
      </c>
      <c r="J582" s="95">
        <v>-0.56999999999999995</v>
      </c>
      <c r="K582" s="95">
        <v>-1.1100000000000001</v>
      </c>
      <c r="L582" s="95">
        <v>-1.69</v>
      </c>
      <c r="M582" s="97">
        <v>-1.51</v>
      </c>
      <c r="N582" s="64">
        <f t="shared" si="20"/>
        <v>43466</v>
      </c>
    </row>
    <row r="583" spans="1:14" x14ac:dyDescent="0.25">
      <c r="A583" t="s">
        <v>31</v>
      </c>
      <c r="B583" s="101" t="s">
        <v>25</v>
      </c>
      <c r="C583" s="102"/>
      <c r="D583" s="102"/>
      <c r="E583" s="66">
        <f>MIN(E3:E582)</f>
        <v>-2.25</v>
      </c>
      <c r="F583" s="66">
        <f t="shared" ref="F583:M583" si="27">MIN(F3:F582)</f>
        <v>-2.99</v>
      </c>
      <c r="G583" s="66">
        <f t="shared" si="27"/>
        <v>-2.92</v>
      </c>
      <c r="H583" s="66">
        <f t="shared" si="27"/>
        <v>-2.76</v>
      </c>
      <c r="I583" s="66">
        <f t="shared" si="27"/>
        <v>-2.62</v>
      </c>
      <c r="J583" s="66">
        <f t="shared" si="27"/>
        <v>-2.15</v>
      </c>
      <c r="K583" s="66">
        <f t="shared" si="27"/>
        <v>-2.31</v>
      </c>
      <c r="L583" s="66">
        <f t="shared" si="27"/>
        <v>-2.73</v>
      </c>
      <c r="M583" s="67">
        <f t="shared" si="27"/>
        <v>-3.23</v>
      </c>
    </row>
    <row r="584" spans="1:14" x14ac:dyDescent="0.25">
      <c r="A584" t="s">
        <v>31</v>
      </c>
      <c r="B584" s="103" t="s">
        <v>26</v>
      </c>
      <c r="C584" s="104"/>
      <c r="D584" s="104"/>
      <c r="E584" s="65">
        <f>MAX(E3:E582)</f>
        <v>3.12</v>
      </c>
      <c r="F584" s="65">
        <f t="shared" ref="F584:M584" si="28">MAX(F3:F582)</f>
        <v>2.5</v>
      </c>
      <c r="G584" s="65">
        <f t="shared" si="28"/>
        <v>2.57</v>
      </c>
      <c r="H584" s="65">
        <f t="shared" si="28"/>
        <v>2.71</v>
      </c>
      <c r="I584" s="65">
        <f t="shared" si="28"/>
        <v>2.65</v>
      </c>
      <c r="J584" s="65">
        <f t="shared" si="28"/>
        <v>2.3199999999999998</v>
      </c>
      <c r="K584" s="65">
        <f t="shared" si="28"/>
        <v>1.89</v>
      </c>
      <c r="L584" s="65">
        <f t="shared" si="28"/>
        <v>2.19</v>
      </c>
      <c r="M584" s="68">
        <f t="shared" si="28"/>
        <v>1.91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35431</v>
      </c>
      <c r="F585" s="69">
        <f>VLOOKUP(F583,$F$3:$N$1056,9,FALSE)</f>
        <v>38108</v>
      </c>
      <c r="G585" s="69">
        <f>VLOOKUP(G583,$G$3:$N$1056,8,FALSE)</f>
        <v>41579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33208</v>
      </c>
      <c r="K585" s="69">
        <f>VLOOKUP(K583,$K$3:$N$1056,4,FALSE)</f>
        <v>35765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2" workbookViewId="0">
      <selection activeCell="P585" sqref="P585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1.54</v>
      </c>
      <c r="F575" s="95">
        <v>0.6</v>
      </c>
      <c r="G575" s="95">
        <v>0.01</v>
      </c>
      <c r="H575" s="95">
        <v>-0.3</v>
      </c>
      <c r="I575" s="95">
        <v>-0.37</v>
      </c>
      <c r="J575" s="95">
        <v>-0.81</v>
      </c>
      <c r="K575" s="95">
        <v>-1.48</v>
      </c>
      <c r="L575" s="95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0.21</v>
      </c>
      <c r="F576" s="95">
        <v>1.29</v>
      </c>
      <c r="G576" s="95">
        <v>-0.77</v>
      </c>
      <c r="H576" s="95">
        <v>-0.34</v>
      </c>
      <c r="I576" s="95">
        <v>-0.36</v>
      </c>
      <c r="J576" s="95">
        <v>-0.79</v>
      </c>
      <c r="K576" s="95">
        <v>-1.48</v>
      </c>
      <c r="L576" s="95">
        <v>-0.77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0.19</v>
      </c>
      <c r="F577" s="95">
        <v>1.22</v>
      </c>
      <c r="G577" s="95">
        <v>-0.64</v>
      </c>
      <c r="H577" s="95">
        <v>-0.69</v>
      </c>
      <c r="I577" s="95">
        <v>-0.34</v>
      </c>
      <c r="J577" s="95">
        <v>-0.78</v>
      </c>
      <c r="K577" s="95">
        <v>-1.48</v>
      </c>
      <c r="L577" s="95">
        <v>-0.77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0.98</v>
      </c>
      <c r="F578" s="95">
        <v>0.67</v>
      </c>
      <c r="G578" s="95">
        <v>0.65</v>
      </c>
      <c r="H578" s="95">
        <v>0.06</v>
      </c>
      <c r="I578" s="95">
        <v>-0.26</v>
      </c>
      <c r="J578" s="95">
        <v>-0.77</v>
      </c>
      <c r="K578" s="95">
        <v>-1.38</v>
      </c>
      <c r="L578" s="95">
        <v>-0.75</v>
      </c>
      <c r="M578" s="95">
        <v>-1.71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0.79</v>
      </c>
      <c r="F579" s="95">
        <v>0.9</v>
      </c>
      <c r="G579" s="95">
        <v>1.37</v>
      </c>
      <c r="H579" s="95">
        <v>-0.39</v>
      </c>
      <c r="I579" s="95">
        <v>-0.18</v>
      </c>
      <c r="J579" s="95">
        <v>-0.67</v>
      </c>
      <c r="K579" s="95">
        <v>-1.64</v>
      </c>
      <c r="L579" s="95">
        <v>-0.77</v>
      </c>
      <c r="M579" s="95">
        <v>-1.53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0.49</v>
      </c>
      <c r="F580" s="95">
        <v>0.72</v>
      </c>
      <c r="G580" s="95">
        <v>0.94</v>
      </c>
      <c r="H580" s="95">
        <v>0.12</v>
      </c>
      <c r="I580" s="95">
        <v>-0.36</v>
      </c>
      <c r="J580" s="95">
        <v>-0.41</v>
      </c>
      <c r="K580" s="95">
        <v>-1.2</v>
      </c>
      <c r="L580" s="95">
        <v>-0.59</v>
      </c>
      <c r="M580" s="95">
        <v>-1.19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</v>
      </c>
      <c r="F581" s="95">
        <v>1.0900000000000001</v>
      </c>
      <c r="G581" s="95">
        <v>1.08</v>
      </c>
      <c r="H581" s="95">
        <v>1.1299999999999999</v>
      </c>
      <c r="I581" s="95">
        <v>0.71</v>
      </c>
      <c r="J581" s="95">
        <v>-0.35</v>
      </c>
      <c r="K581" s="95">
        <v>-0.87</v>
      </c>
      <c r="L581" s="95">
        <v>-0.4</v>
      </c>
      <c r="M581" s="95">
        <v>-0.79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1.1000000000000001</v>
      </c>
      <c r="F582" s="95">
        <v>1.27</v>
      </c>
      <c r="G582" s="95">
        <v>1.4</v>
      </c>
      <c r="H582" s="95">
        <v>1.59</v>
      </c>
      <c r="I582" s="95">
        <v>0.87</v>
      </c>
      <c r="J582" s="95">
        <v>0.22</v>
      </c>
      <c r="K582" s="95">
        <v>-0.35</v>
      </c>
      <c r="L582" s="95">
        <v>-0.59</v>
      </c>
      <c r="M582" s="97">
        <v>-0.18</v>
      </c>
      <c r="N582" s="64">
        <f t="shared" si="20"/>
        <v>43466</v>
      </c>
    </row>
    <row r="583" spans="1:14" x14ac:dyDescent="0.25">
      <c r="A583" t="s">
        <v>32</v>
      </c>
      <c r="B583" s="101" t="s">
        <v>25</v>
      </c>
      <c r="C583" s="102"/>
      <c r="D583" s="102"/>
      <c r="E583" s="66">
        <f>MIN(E3:E582)</f>
        <v>-2.79</v>
      </c>
      <c r="F583" s="66">
        <f t="shared" ref="F583:M583" si="27">MIN(F3:F582)</f>
        <v>-2.99</v>
      </c>
      <c r="G583" s="66">
        <f t="shared" si="27"/>
        <v>-3.21</v>
      </c>
      <c r="H583" s="66">
        <f t="shared" si="27"/>
        <v>-3.11</v>
      </c>
      <c r="I583" s="66">
        <f t="shared" si="27"/>
        <v>-3.18</v>
      </c>
      <c r="J583" s="66">
        <f t="shared" si="27"/>
        <v>-2.3199999999999998</v>
      </c>
      <c r="K583" s="66">
        <f t="shared" si="27"/>
        <v>-2.2799999999999998</v>
      </c>
      <c r="L583" s="66">
        <f t="shared" si="27"/>
        <v>-2.29</v>
      </c>
      <c r="M583" s="67">
        <f t="shared" si="27"/>
        <v>-3.06</v>
      </c>
    </row>
    <row r="584" spans="1:14" x14ac:dyDescent="0.25">
      <c r="A584" t="s">
        <v>32</v>
      </c>
      <c r="B584" s="103" t="s">
        <v>26</v>
      </c>
      <c r="C584" s="104"/>
      <c r="D584" s="104"/>
      <c r="E584" s="65">
        <f>MAX(E3:E582)</f>
        <v>3.19</v>
      </c>
      <c r="F584" s="65">
        <f t="shared" ref="F584:M584" si="28">MAX(F3:F582)</f>
        <v>2.89</v>
      </c>
      <c r="G584" s="65">
        <f t="shared" si="28"/>
        <v>3</v>
      </c>
      <c r="H584" s="65">
        <f t="shared" si="28"/>
        <v>2.68</v>
      </c>
      <c r="I584" s="65">
        <f t="shared" si="28"/>
        <v>2.25</v>
      </c>
      <c r="J584" s="65">
        <f t="shared" si="28"/>
        <v>1.92</v>
      </c>
      <c r="K584" s="65">
        <f t="shared" si="28"/>
        <v>2.36</v>
      </c>
      <c r="L584" s="65">
        <f t="shared" si="28"/>
        <v>2.2999999999999998</v>
      </c>
      <c r="M584" s="68">
        <f t="shared" si="28"/>
        <v>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26999</v>
      </c>
      <c r="K585" s="69">
        <f>VLOOKUP(K583,$K$3:$N$1056,4,FALSE)</f>
        <v>27150</v>
      </c>
      <c r="L585" s="69">
        <f>VLOOKUP(L583,$L$3:$N$1056,3,FALSE)</f>
        <v>39783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7" workbookViewId="0">
      <selection activeCell="P585" sqref="P585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58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2.17</v>
      </c>
      <c r="F575" s="95">
        <v>0.86</v>
      </c>
      <c r="G575" s="95">
        <v>0.47</v>
      </c>
      <c r="H575" s="95">
        <v>-0.08</v>
      </c>
      <c r="I575" s="95">
        <v>-0.14000000000000001</v>
      </c>
      <c r="J575" s="95">
        <v>-0.21</v>
      </c>
      <c r="K575" s="95">
        <v>-1.1299999999999999</v>
      </c>
      <c r="L575" s="95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-0.49</v>
      </c>
      <c r="F576" s="95">
        <v>1.81</v>
      </c>
      <c r="G576" s="95">
        <v>-0.34</v>
      </c>
      <c r="H576" s="95">
        <v>-0.18</v>
      </c>
      <c r="I576" s="95">
        <v>-0.15</v>
      </c>
      <c r="J576" s="95">
        <v>-0.23</v>
      </c>
      <c r="K576" s="95">
        <v>-1.1299999999999999</v>
      </c>
      <c r="L576" s="95">
        <v>-0.56000000000000005</v>
      </c>
      <c r="M576" s="95">
        <v>-1.64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0.21</v>
      </c>
      <c r="F577" s="95">
        <v>1.56</v>
      </c>
      <c r="G577" s="95">
        <v>-0.2</v>
      </c>
      <c r="H577" s="95">
        <v>-0.2</v>
      </c>
      <c r="I577" s="95">
        <v>-0.13</v>
      </c>
      <c r="J577" s="95">
        <v>-0.23</v>
      </c>
      <c r="K577" s="95">
        <v>-1.1200000000000001</v>
      </c>
      <c r="L577" s="95">
        <v>-0.57999999999999996</v>
      </c>
      <c r="M577" s="95">
        <v>-1.62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0.64</v>
      </c>
      <c r="F578" s="95">
        <v>0.2</v>
      </c>
      <c r="G578" s="95">
        <v>0.74</v>
      </c>
      <c r="H578" s="95">
        <v>0.46</v>
      </c>
      <c r="I578" s="95">
        <v>-0.1</v>
      </c>
      <c r="J578" s="95">
        <v>-0.23</v>
      </c>
      <c r="K578" s="95">
        <v>-1.02</v>
      </c>
      <c r="L578" s="95">
        <v>-0.54</v>
      </c>
      <c r="M578" s="95">
        <v>-1.62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0.89</v>
      </c>
      <c r="F579" s="95">
        <v>0.83</v>
      </c>
      <c r="G579" s="95">
        <v>1.57</v>
      </c>
      <c r="H579" s="95">
        <v>0</v>
      </c>
      <c r="I579" s="95">
        <v>-0.03</v>
      </c>
      <c r="J579" s="95">
        <v>-0.08</v>
      </c>
      <c r="K579" s="95">
        <v>-1.1000000000000001</v>
      </c>
      <c r="L579" s="95">
        <v>-0.51</v>
      </c>
      <c r="M579" s="95">
        <v>-1.45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</v>
      </c>
      <c r="F580" s="95">
        <v>0.43</v>
      </c>
      <c r="G580" s="95">
        <v>0.75</v>
      </c>
      <c r="H580" s="95">
        <v>0.11</v>
      </c>
      <c r="I580" s="95">
        <v>-0.08</v>
      </c>
      <c r="J580" s="95">
        <v>0.02</v>
      </c>
      <c r="K580" s="95">
        <v>-0.78</v>
      </c>
      <c r="L580" s="95">
        <v>-0.45</v>
      </c>
      <c r="M580" s="95">
        <v>-1.25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1.39</v>
      </c>
      <c r="F581" s="95">
        <v>1.36</v>
      </c>
      <c r="G581" s="95">
        <v>1.31</v>
      </c>
      <c r="H581" s="95">
        <v>1.41</v>
      </c>
      <c r="I581" s="95">
        <v>1.1399999999999999</v>
      </c>
      <c r="J581" s="95">
        <v>0.18</v>
      </c>
      <c r="K581" s="95">
        <v>0.15</v>
      </c>
      <c r="L581" s="95">
        <v>0.16</v>
      </c>
      <c r="M581" s="95">
        <v>-0.46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1.74</v>
      </c>
      <c r="F582" s="95">
        <v>1.88</v>
      </c>
      <c r="G582" s="95">
        <v>2.0299999999999998</v>
      </c>
      <c r="H582" s="95">
        <v>2.2999999999999998</v>
      </c>
      <c r="I582" s="95">
        <v>1.65</v>
      </c>
      <c r="J582" s="95">
        <v>1</v>
      </c>
      <c r="K582" s="95">
        <v>0.91</v>
      </c>
      <c r="L582" s="95">
        <v>0.31</v>
      </c>
      <c r="M582" s="97">
        <v>0.52</v>
      </c>
      <c r="N582" s="64">
        <f t="shared" si="20"/>
        <v>43466</v>
      </c>
    </row>
    <row r="583" spans="1:14" x14ac:dyDescent="0.25">
      <c r="A583" t="s">
        <v>33</v>
      </c>
      <c r="B583" s="101" t="s">
        <v>25</v>
      </c>
      <c r="C583" s="102"/>
      <c r="D583" s="102"/>
      <c r="E583" s="66">
        <f>MIN(E3:E582)</f>
        <v>-2.86</v>
      </c>
      <c r="F583" s="66">
        <f t="shared" ref="F583:M583" si="27">MIN(F3:F582)</f>
        <v>-3.03</v>
      </c>
      <c r="G583" s="66">
        <f t="shared" si="27"/>
        <v>-3.35</v>
      </c>
      <c r="H583" s="66">
        <f t="shared" si="27"/>
        <v>-3.17</v>
      </c>
      <c r="I583" s="66">
        <f t="shared" si="27"/>
        <v>-3.15</v>
      </c>
      <c r="J583" s="66">
        <f t="shared" si="27"/>
        <v>-2.86</v>
      </c>
      <c r="K583" s="66">
        <f t="shared" si="27"/>
        <v>-2.83</v>
      </c>
      <c r="L583" s="66">
        <f t="shared" si="27"/>
        <v>-2.38</v>
      </c>
      <c r="M583" s="67">
        <f t="shared" si="27"/>
        <v>-2.65</v>
      </c>
    </row>
    <row r="584" spans="1:14" x14ac:dyDescent="0.25">
      <c r="A584" t="s">
        <v>33</v>
      </c>
      <c r="B584" s="103" t="s">
        <v>26</v>
      </c>
      <c r="C584" s="104"/>
      <c r="D584" s="104"/>
      <c r="E584" s="65">
        <f>MAX(E3:E582)</f>
        <v>2.91</v>
      </c>
      <c r="F584" s="65">
        <f t="shared" ref="F584:M584" si="28">MAX(F3:F582)</f>
        <v>2.68</v>
      </c>
      <c r="G584" s="65">
        <f t="shared" si="28"/>
        <v>2.85</v>
      </c>
      <c r="H584" s="65">
        <f t="shared" si="28"/>
        <v>2.37</v>
      </c>
      <c r="I584" s="65">
        <f t="shared" si="28"/>
        <v>2.31</v>
      </c>
      <c r="J584" s="65">
        <f t="shared" si="28"/>
        <v>2.37</v>
      </c>
      <c r="K584" s="65">
        <f t="shared" si="28"/>
        <v>2.0299999999999998</v>
      </c>
      <c r="L584" s="65">
        <f t="shared" si="28"/>
        <v>2.5499999999999998</v>
      </c>
      <c r="M584" s="68">
        <f t="shared" si="28"/>
        <v>2.0499999999999998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26724</v>
      </c>
      <c r="I585" s="69">
        <f>VLOOKUP(I583,$I$3:$N$1056,6,FALSE)</f>
        <v>26908</v>
      </c>
      <c r="J585" s="69">
        <f>VLOOKUP(J583,$J$3:$N$1056,5,FALSE)</f>
        <v>27303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39814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4" workbookViewId="0">
      <selection activeCell="P585" sqref="P585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1.93</v>
      </c>
      <c r="F575" s="95">
        <v>0.93</v>
      </c>
      <c r="G575" s="95">
        <v>0.39</v>
      </c>
      <c r="H575" s="95">
        <v>-0.15</v>
      </c>
      <c r="I575" s="95">
        <v>-0.22</v>
      </c>
      <c r="J575" s="95">
        <v>-0.47</v>
      </c>
      <c r="K575" s="95">
        <v>-1.42</v>
      </c>
      <c r="L575" s="95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-0.05</v>
      </c>
      <c r="F576" s="95">
        <v>1.71</v>
      </c>
      <c r="G576" s="95">
        <v>-0.35</v>
      </c>
      <c r="H576" s="95">
        <v>-0.23</v>
      </c>
      <c r="I576" s="95">
        <v>-0.22</v>
      </c>
      <c r="J576" s="95">
        <v>-0.47</v>
      </c>
      <c r="K576" s="95">
        <v>-1.42</v>
      </c>
      <c r="L576" s="95">
        <v>-0.8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-0.2</v>
      </c>
      <c r="F577" s="95">
        <v>1.36</v>
      </c>
      <c r="G577" s="95">
        <v>-0.08</v>
      </c>
      <c r="H577" s="95">
        <v>-0.33</v>
      </c>
      <c r="I577" s="95">
        <v>-0.22</v>
      </c>
      <c r="J577" s="95">
        <v>-0.46</v>
      </c>
      <c r="K577" s="95">
        <v>-1.42</v>
      </c>
      <c r="L577" s="95">
        <v>-0.82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1.0900000000000001</v>
      </c>
      <c r="F578" s="95">
        <v>0.49</v>
      </c>
      <c r="G578" s="95">
        <v>0.9</v>
      </c>
      <c r="H578" s="95">
        <v>0.42</v>
      </c>
      <c r="I578" s="95">
        <v>-0.14000000000000001</v>
      </c>
      <c r="J578" s="95">
        <v>-0.45</v>
      </c>
      <c r="K578" s="95">
        <v>-1.34</v>
      </c>
      <c r="L578" s="95">
        <v>-0.76</v>
      </c>
      <c r="M578" s="95">
        <v>-1.67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1.24</v>
      </c>
      <c r="F579" s="95">
        <v>1.29</v>
      </c>
      <c r="G579" s="95">
        <v>1.93</v>
      </c>
      <c r="H579" s="95">
        <v>0.21</v>
      </c>
      <c r="I579" s="95">
        <v>7.0000000000000007E-2</v>
      </c>
      <c r="J579" s="95">
        <v>-0.23</v>
      </c>
      <c r="K579" s="95">
        <v>-1.32</v>
      </c>
      <c r="L579" s="95">
        <v>-0.69</v>
      </c>
      <c r="M579" s="95">
        <v>-1.43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0.15</v>
      </c>
      <c r="F580" s="95">
        <v>0.77</v>
      </c>
      <c r="G580" s="95">
        <v>1.02</v>
      </c>
      <c r="H580" s="95">
        <v>0.45</v>
      </c>
      <c r="I580" s="95">
        <v>-0.02</v>
      </c>
      <c r="J580" s="95">
        <v>-0.09</v>
      </c>
      <c r="K580" s="95">
        <v>-0.99</v>
      </c>
      <c r="L580" s="95">
        <v>-0.62</v>
      </c>
      <c r="M580" s="95">
        <v>-1.21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1.18</v>
      </c>
      <c r="F581" s="95">
        <v>1.28</v>
      </c>
      <c r="G581" s="95">
        <v>1.27</v>
      </c>
      <c r="H581" s="95">
        <v>1.4</v>
      </c>
      <c r="I581" s="95">
        <v>1.07</v>
      </c>
      <c r="J581" s="95">
        <v>-0.02</v>
      </c>
      <c r="K581" s="95">
        <v>-0.28000000000000003</v>
      </c>
      <c r="L581" s="95">
        <v>-0.21</v>
      </c>
      <c r="M581" s="95">
        <v>-0.64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1.62</v>
      </c>
      <c r="F582" s="95">
        <v>1.67</v>
      </c>
      <c r="G582" s="95">
        <v>1.91</v>
      </c>
      <c r="H582" s="95">
        <v>2.19</v>
      </c>
      <c r="I582" s="95">
        <v>1.46</v>
      </c>
      <c r="J582" s="95">
        <v>0.69</v>
      </c>
      <c r="K582" s="95">
        <v>0.38</v>
      </c>
      <c r="L582" s="95">
        <v>-0.06</v>
      </c>
      <c r="M582" s="97">
        <v>0.17</v>
      </c>
      <c r="N582" s="64">
        <f t="shared" si="20"/>
        <v>43466</v>
      </c>
    </row>
    <row r="583" spans="1:14" x14ac:dyDescent="0.25">
      <c r="A583" t="s">
        <v>34</v>
      </c>
      <c r="B583" s="101" t="s">
        <v>25</v>
      </c>
      <c r="C583" s="102"/>
      <c r="D583" s="102"/>
      <c r="E583" s="66">
        <f>MIN(E3:E582)</f>
        <v>-3.31</v>
      </c>
      <c r="F583" s="66">
        <f t="shared" ref="F583:M583" si="26">MIN(F3:F582)</f>
        <v>-3.02</v>
      </c>
      <c r="G583" s="66">
        <f t="shared" si="26"/>
        <v>-3.05</v>
      </c>
      <c r="H583" s="66">
        <f t="shared" si="26"/>
        <v>-2.98</v>
      </c>
      <c r="I583" s="66">
        <f t="shared" si="26"/>
        <v>-3.07</v>
      </c>
      <c r="J583" s="66">
        <f t="shared" si="26"/>
        <v>-2.62</v>
      </c>
      <c r="K583" s="66">
        <f t="shared" si="26"/>
        <v>-2.4900000000000002</v>
      </c>
      <c r="L583" s="66">
        <f t="shared" si="26"/>
        <v>-2.2200000000000002</v>
      </c>
      <c r="M583" s="67">
        <f t="shared" si="26"/>
        <v>-2.69</v>
      </c>
    </row>
    <row r="584" spans="1:14" x14ac:dyDescent="0.25">
      <c r="A584" t="s">
        <v>34</v>
      </c>
      <c r="B584" s="103" t="s">
        <v>26</v>
      </c>
      <c r="C584" s="104"/>
      <c r="D584" s="104"/>
      <c r="E584" s="65">
        <f>MAX(E3:E582)</f>
        <v>2.81</v>
      </c>
      <c r="F584" s="65">
        <f t="shared" ref="F584:L584" si="27">MAX(F3:F582)</f>
        <v>2.67</v>
      </c>
      <c r="G584" s="65">
        <f t="shared" si="27"/>
        <v>2.8</v>
      </c>
      <c r="H584" s="65">
        <f t="shared" si="27"/>
        <v>2.19</v>
      </c>
      <c r="I584" s="65">
        <f t="shared" si="27"/>
        <v>2.2200000000000002</v>
      </c>
      <c r="J584" s="65">
        <f t="shared" si="27"/>
        <v>2.35</v>
      </c>
      <c r="K584" s="65">
        <f t="shared" si="27"/>
        <v>2.04</v>
      </c>
      <c r="L584" s="65">
        <f t="shared" si="27"/>
        <v>2.54</v>
      </c>
      <c r="M584" s="68">
        <f>MAX(M3:M582)</f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P29" sqref="P29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2019</v>
      </c>
    </row>
    <row r="2" spans="1:10" ht="17.25" customHeight="1" x14ac:dyDescent="0.25">
      <c r="A2" s="28" t="s">
        <v>20</v>
      </c>
      <c r="B2" s="34">
        <v>1</v>
      </c>
    </row>
    <row r="3" spans="1:10" ht="17.25" hidden="1" customHeight="1" x14ac:dyDescent="0.25">
      <c r="A3" s="30" t="s">
        <v>0</v>
      </c>
      <c r="B3" s="31">
        <f>DATE(B1,B2,1)</f>
        <v>43466</v>
      </c>
    </row>
    <row r="4" spans="1:10" ht="18.75" customHeight="1" x14ac:dyDescent="0.25">
      <c r="B4" s="31"/>
    </row>
    <row r="5" spans="1:10" ht="17.25" customHeight="1" x14ac:dyDescent="0.25">
      <c r="A5" s="32"/>
      <c r="B5" s="114" t="s">
        <v>24</v>
      </c>
      <c r="C5" s="115"/>
      <c r="D5" s="115"/>
      <c r="E5" s="115"/>
      <c r="F5" s="115"/>
      <c r="G5" s="115"/>
      <c r="H5" s="115"/>
      <c r="I5" s="115"/>
      <c r="J5" s="116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VLOOKUP(B3,AREA1!$D$3:$M$1070,2,FALSE)</f>
        <v>1.89</v>
      </c>
      <c r="C7" s="41">
        <f>VLOOKUP(B3,AREA1!$D$3:$M$1070,3,FALSE)</f>
        <v>2.04</v>
      </c>
      <c r="D7" s="41">
        <f>VLOOKUP(B3,AREA1!$D$3:$M$1070,4,FALSE)</f>
        <v>2.19</v>
      </c>
      <c r="E7" s="41">
        <f>VLOOKUP(B3,AREA1!$D$3:$M$1070,5,FALSE)</f>
        <v>2.39</v>
      </c>
      <c r="F7" s="41">
        <f>VLOOKUP(B3,AREA1!$D$3:$M$1070,6,FALSE)</f>
        <v>1.76</v>
      </c>
      <c r="G7" s="41">
        <f>VLOOKUP(B3,AREA1!$D$3:$M$1070,7,FALSE)</f>
        <v>1.05</v>
      </c>
      <c r="H7" s="41">
        <f>VLOOKUP(B3,AREA1!$D$3:$M$1070,8,FALSE)</f>
        <v>0.78</v>
      </c>
      <c r="I7" s="41">
        <f>VLOOKUP(B3,AREA1!$D$3:$M$1070,9,FALSE)</f>
        <v>0.27</v>
      </c>
      <c r="J7" s="41">
        <f>VLOOKUP(B3,AREA1!$D$3:$M$1070,10,FALSE)</f>
        <v>0.42</v>
      </c>
    </row>
    <row r="8" spans="1:10" ht="17.25" customHeight="1" x14ac:dyDescent="0.25">
      <c r="A8" s="33" t="s">
        <v>13</v>
      </c>
      <c r="B8" s="42">
        <f>VLOOKUP(B3,AREA2!$D$3:$M$1070,2,FALSE)</f>
        <v>1.55</v>
      </c>
      <c r="C8" s="42">
        <f>VLOOKUP(B3,AREA2!$D$3:$M$1070,3,FALSE)</f>
        <v>1.54</v>
      </c>
      <c r="D8" s="42">
        <f>VLOOKUP(B3,AREA2!$D$3:$M$1070,4,FALSE)</f>
        <v>1.84</v>
      </c>
      <c r="E8" s="42">
        <f>VLOOKUP(B3,AREA2!$D$3:$M$1070,5,FALSE)</f>
        <v>2.0499999999999998</v>
      </c>
      <c r="F8" s="42">
        <f>VLOOKUP(B3,AREA2!$D$3:$M$1070,6,FALSE)</f>
        <v>1.3</v>
      </c>
      <c r="G8" s="42">
        <f>VLOOKUP(B3,AREA2!$D$3:$M$1070,7,FALSE)</f>
        <v>0.64</v>
      </c>
      <c r="H8" s="42">
        <f>VLOOKUP(B3,AREA2!$D$3:$M$1070,8,FALSE)</f>
        <v>0.53</v>
      </c>
      <c r="I8" s="42">
        <f>VLOOKUP(B3,AREA2!$D$3:$M$1070,9,FALSE)</f>
        <v>0.32</v>
      </c>
      <c r="J8" s="42">
        <f>VLOOKUP(B3,AREA2!$D$3:$M$1070,10,FALSE)</f>
        <v>0.27</v>
      </c>
    </row>
    <row r="9" spans="1:10" ht="17.25" customHeight="1" x14ac:dyDescent="0.25">
      <c r="A9" s="33" t="s">
        <v>14</v>
      </c>
      <c r="B9" s="42">
        <f>VLOOKUP(B3,AREA3!$D$3:$M$1070,2,FALSE)</f>
        <v>1.63</v>
      </c>
      <c r="C9" s="42">
        <f>VLOOKUP(B3,AREA3!$D$3:$M$1070,3,FALSE)</f>
        <v>1.35</v>
      </c>
      <c r="D9" s="42">
        <f>VLOOKUP(B3,AREA3!$D$3:$M$1070,4,FALSE)</f>
        <v>2.08</v>
      </c>
      <c r="E9" s="42">
        <f>VLOOKUP(B3,AREA3!$D$3:$M$1070,5,FALSE)</f>
        <v>2.58</v>
      </c>
      <c r="F9" s="42">
        <f>VLOOKUP(B3,AREA3!$D$3:$M$1070,6,FALSE)</f>
        <v>1.84</v>
      </c>
      <c r="G9" s="42">
        <f>VLOOKUP(B3,AREA3!$D$3:$M$1070,7,FALSE)</f>
        <v>0.84</v>
      </c>
      <c r="H9" s="42">
        <f>VLOOKUP(B3,AREA3!$D$3:$M$1070,8,FALSE)</f>
        <v>0.38</v>
      </c>
      <c r="I9" s="42">
        <f>VLOOKUP(B3,AREA3!$D$3:$M$1070,9,FALSE)</f>
        <v>0.15</v>
      </c>
      <c r="J9" s="42">
        <f>VLOOKUP(B3,AREA3!$D$3:$M$1070,10,FALSE)</f>
        <v>0.26</v>
      </c>
    </row>
    <row r="10" spans="1:10" ht="17.25" customHeight="1" x14ac:dyDescent="0.25">
      <c r="A10" s="33" t="s">
        <v>15</v>
      </c>
      <c r="B10" s="42">
        <f>VLOOKUP(B3,AREA6!$D$3:$M$1070,2,FALSE)</f>
        <v>1.24</v>
      </c>
      <c r="C10" s="42">
        <f>VLOOKUP(B3,AREA6!$D$3:$M$1070,3,FALSE)</f>
        <v>1.22</v>
      </c>
      <c r="D10" s="42">
        <f>VLOOKUP(B3,AREA6!$D$3:$M$1070,4,FALSE)</f>
        <v>1.49</v>
      </c>
      <c r="E10" s="42">
        <f>VLOOKUP(B3,AREA6!$D$3:$M$1070,5,FALSE)</f>
        <v>1.82</v>
      </c>
      <c r="F10" s="42">
        <f>VLOOKUP(B3,AREA6!$D$3:$M$1070,6,FALSE)</f>
        <v>1.04</v>
      </c>
      <c r="G10" s="42">
        <f>VLOOKUP(B3,AREA6!$D$3:$M$1070,7,FALSE)</f>
        <v>0.19</v>
      </c>
      <c r="H10" s="42">
        <f>VLOOKUP(B3,AREA6!$D$3:$M$1070,8,FALSE)</f>
        <v>-0.22</v>
      </c>
      <c r="I10" s="42">
        <f>VLOOKUP(B3,AREA6!$D$3:$M$1070,9,FALSE)</f>
        <v>-0.56000000000000005</v>
      </c>
      <c r="J10" s="42">
        <f>VLOOKUP(B3,AREA6!$D$3:$M$1070,10,FALSE)</f>
        <v>-0.08</v>
      </c>
    </row>
    <row r="11" spans="1:10" ht="17.25" customHeight="1" x14ac:dyDescent="0.25">
      <c r="A11" s="33" t="s">
        <v>16</v>
      </c>
      <c r="B11" s="42">
        <f>VLOOKUP(B3,AREA7!$D$3:$M$1070,2,FALSE)</f>
        <v>0.4</v>
      </c>
      <c r="C11" s="42">
        <f>VLOOKUP(B3,AREA7!$D$3:$M$1070,3,FALSE)</f>
        <v>0.75</v>
      </c>
      <c r="D11" s="42">
        <f>VLOOKUP(B3,AREA7!$D$3:$M$1070,4,FALSE)</f>
        <v>0.71</v>
      </c>
      <c r="E11" s="42">
        <f>VLOOKUP(B3,AREA7!$D$3:$M$1070,5,FALSE)</f>
        <v>0.62</v>
      </c>
      <c r="F11" s="42">
        <f>VLOOKUP(B3,AREA7!$D$3:$M$1070,6,FALSE)</f>
        <v>-0.05</v>
      </c>
      <c r="G11" s="42">
        <f>VLOOKUP(B3,AREA7!$D$3:$M$1070,7,FALSE)</f>
        <v>-0.56999999999999995</v>
      </c>
      <c r="H11" s="42">
        <f>VLOOKUP(B3,AREA7!$D$3:$M$1070,8,FALSE)</f>
        <v>-1.1100000000000001</v>
      </c>
      <c r="I11" s="42">
        <f>VLOOKUP(B3,AREA7!$D$3:$M$1070,9,FALSE)</f>
        <v>-1.69</v>
      </c>
      <c r="J11" s="42">
        <f>VLOOKUP(B3,AREA7!$D$3:$M$1070,10,FALSE)</f>
        <v>-1.51</v>
      </c>
    </row>
    <row r="12" spans="1:10" ht="17.25" customHeight="1" x14ac:dyDescent="0.25">
      <c r="A12" s="33" t="s">
        <v>17</v>
      </c>
      <c r="B12" s="42">
        <f>VLOOKUP(B3,AREA8!$D$3:$M$1070,2,FALSE)</f>
        <v>1.1000000000000001</v>
      </c>
      <c r="C12" s="42">
        <f>VLOOKUP(B3,AREA8!$D$3:$M$1070,3,FALSE)</f>
        <v>1.27</v>
      </c>
      <c r="D12" s="42">
        <f>VLOOKUP(B3,AREA8!$D$3:$M$1070,4,FALSE)</f>
        <v>1.4</v>
      </c>
      <c r="E12" s="42">
        <f>VLOOKUP(B3,AREA8!$D$3:$M$1070,5,FALSE)</f>
        <v>1.59</v>
      </c>
      <c r="F12" s="42">
        <f>VLOOKUP(B3,AREA8!$D$3:$M$1070,6,FALSE)</f>
        <v>0.87</v>
      </c>
      <c r="G12" s="42">
        <f>VLOOKUP(B3,AREA8!$D$3:$M$1070,7,FALSE)</f>
        <v>0.22</v>
      </c>
      <c r="H12" s="42">
        <f>VLOOKUP(B3,AREA8!$D$3:$M$1070,8,FALSE)</f>
        <v>-0.35</v>
      </c>
      <c r="I12" s="42">
        <f>VLOOKUP(B3,AREA8!$D$3:$M$1070,9,FALSE)</f>
        <v>-0.59</v>
      </c>
      <c r="J12" s="42">
        <f>VLOOKUP(B3,AREA8!$D$3:$M$1070,10,FALSE)</f>
        <v>-0.18</v>
      </c>
    </row>
    <row r="13" spans="1:10" ht="17.25" customHeight="1" x14ac:dyDescent="0.25">
      <c r="A13" s="33" t="s">
        <v>18</v>
      </c>
      <c r="B13" s="42">
        <f>VLOOKUP(B3,AREA9!$D$3:$M$1070,2,FALSE)</f>
        <v>1.74</v>
      </c>
      <c r="C13" s="42">
        <f>VLOOKUP(B3,AREA9!$D$3:$M$1070,3,FALSE)</f>
        <v>1.88</v>
      </c>
      <c r="D13" s="42">
        <f>VLOOKUP(B3,AREA9!$D$3:$M$1070,4,FALSE)</f>
        <v>2.0299999999999998</v>
      </c>
      <c r="E13" s="42">
        <f>VLOOKUP(B3,AREA9!$D$3:$M$1070,5,FALSE)</f>
        <v>2.2999999999999998</v>
      </c>
      <c r="F13" s="42">
        <f>VLOOKUP(B3,AREA9!$D$3:$M$1070,6,FALSE)</f>
        <v>1.65</v>
      </c>
      <c r="G13" s="42">
        <f>VLOOKUP(B3,AREA9!$D$3:$M$1070,7,FALSE)</f>
        <v>1</v>
      </c>
      <c r="H13" s="42">
        <f>VLOOKUP(B3,AREA9!$D$3:$M$1070,8,FALSE)</f>
        <v>0.91</v>
      </c>
      <c r="I13" s="42">
        <f>VLOOKUP(B3,AREA9!$D$3:$M$1070,9,FALSE)</f>
        <v>0.31</v>
      </c>
      <c r="J13" s="42">
        <f>VLOOKUP(B3,AREA9!$D$3:$M$1070,10,FALSE)</f>
        <v>0.52</v>
      </c>
    </row>
    <row r="14" spans="1:10" ht="17.25" customHeight="1" x14ac:dyDescent="0.25">
      <c r="A14" s="33" t="s">
        <v>11</v>
      </c>
      <c r="B14" s="42">
        <f>VLOOKUP(B3,CYPRUS!$D$3:$M$1070,2,FALSE)</f>
        <v>1.62</v>
      </c>
      <c r="C14" s="42">
        <f>VLOOKUP(B3,CYPRUS!$D$3:$M$1070,3,FALSE)</f>
        <v>1.67</v>
      </c>
      <c r="D14" s="42">
        <f>VLOOKUP(B3,CYPRUS!$D$3:$M$1070,4,FALSE)</f>
        <v>1.91</v>
      </c>
      <c r="E14" s="42">
        <f>VLOOKUP(B3,CYPRUS!$D$3:$M$1070,5,FALSE)</f>
        <v>2.19</v>
      </c>
      <c r="F14" s="42">
        <f>VLOOKUP(B3,CYPRUS!$D$3:$M$1070,6,FALSE)</f>
        <v>1.46</v>
      </c>
      <c r="G14" s="42">
        <f>VLOOKUP(B3,CYPRUS!$D$3:$M$1070,7,FALSE)</f>
        <v>0.69</v>
      </c>
      <c r="H14" s="42">
        <f>VLOOKUP(B3,CYPRUS!$D$3:$M$1070,8,FALSE)</f>
        <v>0.38</v>
      </c>
      <c r="I14" s="42">
        <f>VLOOKUP(B3,CYPRUS!$D$3:$M$1070,9,FALSE)</f>
        <v>-0.06</v>
      </c>
      <c r="J14" s="42">
        <f>VLOOKUP(B3,CYPRUS!$D$3:$M$1070,10,FALSE)</f>
        <v>0.17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9" t="s">
        <v>66</v>
      </c>
      <c r="C22" s="109"/>
      <c r="D22" s="45"/>
      <c r="E22" s="51"/>
    </row>
    <row r="23" spans="1:5" x14ac:dyDescent="0.25">
      <c r="A23" s="55" t="s">
        <v>51</v>
      </c>
      <c r="B23" s="110" t="s">
        <v>47</v>
      </c>
      <c r="C23" s="108"/>
      <c r="D23" s="40"/>
      <c r="E23" s="51"/>
    </row>
    <row r="24" spans="1:5" x14ac:dyDescent="0.25">
      <c r="A24" s="55" t="s">
        <v>50</v>
      </c>
      <c r="B24" s="108" t="s">
        <v>45</v>
      </c>
      <c r="C24" s="108"/>
      <c r="D24" s="29"/>
      <c r="E24" s="51"/>
    </row>
    <row r="25" spans="1:5" x14ac:dyDescent="0.25">
      <c r="A25" s="55" t="s">
        <v>49</v>
      </c>
      <c r="B25" s="108" t="s">
        <v>44</v>
      </c>
      <c r="C25" s="108"/>
      <c r="D25" s="39"/>
      <c r="E25" s="51"/>
    </row>
    <row r="26" spans="1:5" x14ac:dyDescent="0.25">
      <c r="A26" s="56" t="s">
        <v>48</v>
      </c>
      <c r="B26" s="108" t="s">
        <v>43</v>
      </c>
      <c r="C26" s="108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2" t="s">
        <v>67</v>
      </c>
      <c r="B30" s="113"/>
      <c r="C30" s="113"/>
      <c r="D30" s="50"/>
      <c r="E30" s="51"/>
    </row>
    <row r="31" spans="1:5" x14ac:dyDescent="0.25">
      <c r="A31" s="54" t="s">
        <v>65</v>
      </c>
      <c r="B31" s="109" t="s">
        <v>66</v>
      </c>
      <c r="C31" s="109"/>
      <c r="D31" s="46"/>
      <c r="E31" s="51"/>
    </row>
    <row r="32" spans="1:5" x14ac:dyDescent="0.25">
      <c r="A32" s="55" t="s">
        <v>52</v>
      </c>
      <c r="B32" s="110" t="s">
        <v>68</v>
      </c>
      <c r="C32" s="111"/>
      <c r="D32" s="43"/>
      <c r="E32" s="51"/>
    </row>
    <row r="33" spans="1:5" x14ac:dyDescent="0.25">
      <c r="A33" s="55" t="s">
        <v>53</v>
      </c>
      <c r="B33" s="108" t="s">
        <v>61</v>
      </c>
      <c r="C33" s="111"/>
      <c r="D33" s="43"/>
      <c r="E33" s="51"/>
    </row>
    <row r="34" spans="1:5" x14ac:dyDescent="0.25">
      <c r="A34" s="55" t="s">
        <v>54</v>
      </c>
      <c r="B34" s="110" t="s">
        <v>59</v>
      </c>
      <c r="C34" s="111"/>
      <c r="D34" s="43"/>
      <c r="E34" s="51"/>
    </row>
    <row r="35" spans="1:5" x14ac:dyDescent="0.25">
      <c r="A35" s="56" t="s">
        <v>55</v>
      </c>
      <c r="B35" s="108" t="s">
        <v>60</v>
      </c>
      <c r="C35" s="111"/>
      <c r="D35" s="44"/>
      <c r="E35" s="51"/>
    </row>
    <row r="36" spans="1:5" x14ac:dyDescent="0.25">
      <c r="A36" s="55" t="s">
        <v>58</v>
      </c>
      <c r="B36" s="108" t="s">
        <v>45</v>
      </c>
      <c r="C36" s="108"/>
      <c r="D36" s="50"/>
      <c r="E36" s="51"/>
    </row>
    <row r="37" spans="1:5" x14ac:dyDescent="0.25">
      <c r="A37" s="55" t="s">
        <v>57</v>
      </c>
      <c r="B37" s="108" t="s">
        <v>44</v>
      </c>
      <c r="C37" s="108"/>
      <c r="D37" s="50"/>
      <c r="E37" s="51"/>
    </row>
    <row r="38" spans="1:5" x14ac:dyDescent="0.25">
      <c r="A38" s="56" t="s">
        <v>56</v>
      </c>
      <c r="B38" s="108" t="s">
        <v>62</v>
      </c>
      <c r="C38" s="108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Summary_Oct1970-Jan2019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2019-09-20T11:47:36Z</cp:lastPrinted>
  <dcterms:created xsi:type="dcterms:W3CDTF">2013-04-17T08:47:10Z</dcterms:created>
  <dcterms:modified xsi:type="dcterms:W3CDTF">2021-06-03T10:29:21Z</dcterms:modified>
</cp:coreProperties>
</file>